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b034400\Desktop\"/>
    </mc:Choice>
  </mc:AlternateContent>
  <bookViews>
    <workbookView xWindow="-120" yWindow="-120" windowWidth="29040" windowHeight="15840" tabRatio="684"/>
  </bookViews>
  <sheets>
    <sheet name="Summary" sheetId="2" r:id="rId1"/>
    <sheet name="Detail" sheetId="3" r:id="rId2"/>
  </sheets>
  <definedNames>
    <definedName name="_xlnm.Print_Area" localSheetId="1">Detail!$A$10:$J$187</definedName>
    <definedName name="_xlnm.Print_Area" localSheetId="0">Summary!$A$10:$H$46</definedName>
    <definedName name="_xlnm.Print_Titles" localSheetId="1">Detail!$13:$14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2" l="1"/>
  <c r="D41" i="2"/>
  <c r="E41" i="2"/>
  <c r="F41" i="2"/>
  <c r="G41" i="2"/>
  <c r="C41" i="2"/>
  <c r="Q183" i="3"/>
  <c r="Q184" i="3"/>
  <c r="Q185" i="3"/>
  <c r="Q182" i="3"/>
  <c r="Q170" i="3"/>
  <c r="Q171" i="3"/>
  <c r="Q173" i="3"/>
  <c r="Q174" i="3"/>
  <c r="Q175" i="3"/>
  <c r="Q168" i="3"/>
  <c r="Q147" i="3"/>
  <c r="Q148" i="3"/>
  <c r="Q149" i="3"/>
  <c r="Q150" i="3"/>
  <c r="Q151" i="3"/>
  <c r="Q152" i="3"/>
  <c r="Q153" i="3"/>
  <c r="Q154" i="3"/>
  <c r="Q155" i="3"/>
  <c r="Q156" i="3"/>
  <c r="Q157" i="3"/>
  <c r="Q146" i="3"/>
  <c r="Q134" i="3"/>
  <c r="Q135" i="3"/>
  <c r="Q136" i="3"/>
  <c r="Q137" i="3"/>
  <c r="Q138" i="3"/>
  <c r="Q139" i="3"/>
  <c r="Q140" i="3"/>
  <c r="Q133" i="3"/>
  <c r="Q115" i="3"/>
  <c r="Q116" i="3"/>
  <c r="Q117" i="3"/>
  <c r="Q118" i="3"/>
  <c r="Q119" i="3"/>
  <c r="Q120" i="3"/>
  <c r="Q121" i="3"/>
  <c r="Q122" i="3"/>
  <c r="Q123" i="3"/>
  <c r="Q124" i="3"/>
  <c r="Q114" i="3"/>
  <c r="Q108" i="3"/>
  <c r="Q107" i="3"/>
  <c r="Q100" i="3"/>
  <c r="Q101" i="3"/>
  <c r="Q99" i="3"/>
  <c r="Q87" i="3"/>
  <c r="Q88" i="3"/>
  <c r="Q89" i="3"/>
  <c r="Q90" i="3"/>
  <c r="Q91" i="3"/>
  <c r="Q92" i="3"/>
  <c r="Q93" i="3"/>
  <c r="Q86" i="3"/>
  <c r="Q76" i="3"/>
  <c r="Q77" i="3"/>
  <c r="Q78" i="3"/>
  <c r="Q79" i="3"/>
  <c r="Q80" i="3"/>
  <c r="Q75" i="3"/>
  <c r="Q61" i="3"/>
  <c r="Q62" i="3"/>
  <c r="Q63" i="3"/>
  <c r="Q64" i="3"/>
  <c r="Q65" i="3"/>
  <c r="Q66" i="3"/>
  <c r="Q67" i="3"/>
  <c r="Q68" i="3"/>
  <c r="Q69" i="3"/>
  <c r="Q60" i="3"/>
  <c r="Q46" i="3"/>
  <c r="Q47" i="3"/>
  <c r="Q48" i="3"/>
  <c r="Q49" i="3"/>
  <c r="Q50" i="3"/>
  <c r="Q51" i="3"/>
  <c r="Q52" i="3"/>
  <c r="Q53" i="3"/>
  <c r="Q54" i="3"/>
  <c r="Q45" i="3"/>
  <c r="Q35" i="3"/>
  <c r="Q36" i="3"/>
  <c r="Q37" i="3"/>
  <c r="Q34" i="3"/>
  <c r="Q25" i="3"/>
  <c r="Q26" i="3"/>
  <c r="Q27" i="3"/>
  <c r="Q28" i="3"/>
  <c r="Q24" i="3"/>
  <c r="Q16" i="3"/>
  <c r="Q15" i="3"/>
  <c r="B37" i="2"/>
  <c r="H37" i="2"/>
  <c r="B38" i="2"/>
  <c r="H38" i="2"/>
  <c r="L168" i="3"/>
  <c r="M168" i="3"/>
  <c r="N168" i="3"/>
  <c r="P168" i="3"/>
  <c r="L183" i="3"/>
  <c r="C37" i="2" s="1"/>
  <c r="M183" i="3"/>
  <c r="D37" i="2" s="1"/>
  <c r="N183" i="3"/>
  <c r="E37" i="2" s="1"/>
  <c r="P183" i="3"/>
  <c r="F37" i="2" s="1"/>
  <c r="G37" i="2"/>
  <c r="L184" i="3"/>
  <c r="C38" i="2" s="1"/>
  <c r="M184" i="3"/>
  <c r="D38" i="2" s="1"/>
  <c r="N184" i="3"/>
  <c r="E38" i="2" s="1"/>
  <c r="P184" i="3"/>
  <c r="F38" i="2" s="1"/>
  <c r="G38" i="2"/>
  <c r="L46" i="3" l="1"/>
  <c r="M46" i="3"/>
  <c r="N46" i="3"/>
  <c r="P46" i="3"/>
  <c r="L16" i="3"/>
  <c r="M16" i="3"/>
  <c r="N16" i="3"/>
  <c r="P16" i="3"/>
  <c r="J61" i="3" l="1"/>
  <c r="K168" i="3" l="1"/>
  <c r="J176" i="3"/>
  <c r="J115" i="3" l="1"/>
  <c r="J116" i="3"/>
  <c r="J117" i="3"/>
  <c r="J118" i="3"/>
  <c r="J119" i="3"/>
  <c r="J120" i="3"/>
  <c r="J121" i="3"/>
  <c r="J122" i="3"/>
  <c r="J123" i="3"/>
  <c r="J124" i="3"/>
  <c r="J114" i="3"/>
  <c r="J108" i="3"/>
  <c r="J107" i="3"/>
  <c r="J100" i="3"/>
  <c r="J101" i="3"/>
  <c r="J99" i="3"/>
  <c r="J87" i="3"/>
  <c r="J88" i="3"/>
  <c r="J89" i="3"/>
  <c r="J90" i="3"/>
  <c r="J91" i="3"/>
  <c r="J92" i="3"/>
  <c r="J93" i="3"/>
  <c r="J86" i="3"/>
  <c r="J76" i="3"/>
  <c r="J77" i="3"/>
  <c r="J78" i="3"/>
  <c r="J79" i="3"/>
  <c r="J80" i="3"/>
  <c r="J75" i="3"/>
  <c r="J62" i="3"/>
  <c r="J63" i="3"/>
  <c r="J64" i="3"/>
  <c r="J65" i="3"/>
  <c r="J66" i="3"/>
  <c r="J67" i="3"/>
  <c r="J68" i="3"/>
  <c r="J69" i="3"/>
  <c r="J60" i="3"/>
  <c r="J49" i="3"/>
  <c r="J50" i="3"/>
  <c r="J51" i="3"/>
  <c r="J52" i="3"/>
  <c r="J53" i="3"/>
  <c r="J54" i="3"/>
  <c r="J48" i="3"/>
  <c r="J55" i="3" l="1"/>
  <c r="K170" i="3"/>
  <c r="K171" i="3"/>
  <c r="K173" i="3"/>
  <c r="K174" i="3"/>
  <c r="K175" i="3"/>
  <c r="K147" i="3"/>
  <c r="K148" i="3"/>
  <c r="K149" i="3"/>
  <c r="K150" i="3"/>
  <c r="K151" i="3"/>
  <c r="K152" i="3"/>
  <c r="K153" i="3"/>
  <c r="K154" i="3"/>
  <c r="K155" i="3"/>
  <c r="K156" i="3"/>
  <c r="K157" i="3"/>
  <c r="K146" i="3"/>
  <c r="K134" i="3"/>
  <c r="K135" i="3"/>
  <c r="K136" i="3"/>
  <c r="K137" i="3"/>
  <c r="K138" i="3"/>
  <c r="K139" i="3"/>
  <c r="K140" i="3"/>
  <c r="K133" i="3"/>
  <c r="K35" i="3"/>
  <c r="K36" i="3"/>
  <c r="K37" i="3"/>
  <c r="K34" i="3"/>
  <c r="K25" i="3"/>
  <c r="K26" i="3"/>
  <c r="K27" i="3"/>
  <c r="K28" i="3"/>
  <c r="K24" i="3"/>
  <c r="P185" i="3" l="1"/>
  <c r="N185" i="3"/>
  <c r="M185" i="3"/>
  <c r="L185" i="3"/>
  <c r="P182" i="3"/>
  <c r="N182" i="3"/>
  <c r="M182" i="3"/>
  <c r="L182" i="3"/>
  <c r="L170" i="3"/>
  <c r="M170" i="3"/>
  <c r="N170" i="3"/>
  <c r="P170" i="3"/>
  <c r="L171" i="3"/>
  <c r="M171" i="3"/>
  <c r="N171" i="3"/>
  <c r="P171" i="3"/>
  <c r="L173" i="3"/>
  <c r="M173" i="3"/>
  <c r="N173" i="3"/>
  <c r="P173" i="3"/>
  <c r="L174" i="3"/>
  <c r="M174" i="3"/>
  <c r="N174" i="3"/>
  <c r="P174" i="3"/>
  <c r="L175" i="3"/>
  <c r="M175" i="3"/>
  <c r="N175" i="3"/>
  <c r="P175" i="3"/>
  <c r="L147" i="3"/>
  <c r="M147" i="3"/>
  <c r="N147" i="3"/>
  <c r="L148" i="3"/>
  <c r="M148" i="3"/>
  <c r="N148" i="3"/>
  <c r="L149" i="3"/>
  <c r="M149" i="3"/>
  <c r="N149" i="3"/>
  <c r="L150" i="3"/>
  <c r="M150" i="3"/>
  <c r="N150" i="3"/>
  <c r="L151" i="3"/>
  <c r="M151" i="3"/>
  <c r="N151" i="3"/>
  <c r="L152" i="3"/>
  <c r="M152" i="3"/>
  <c r="N152" i="3"/>
  <c r="L153" i="3"/>
  <c r="M153" i="3"/>
  <c r="N153" i="3"/>
  <c r="L154" i="3"/>
  <c r="M154" i="3"/>
  <c r="N154" i="3"/>
  <c r="L155" i="3"/>
  <c r="M155" i="3"/>
  <c r="N155" i="3"/>
  <c r="L156" i="3"/>
  <c r="M156" i="3"/>
  <c r="N156" i="3"/>
  <c r="L157" i="3"/>
  <c r="M157" i="3"/>
  <c r="N157" i="3"/>
  <c r="N146" i="3"/>
  <c r="M146" i="3"/>
  <c r="L146" i="3"/>
  <c r="L134" i="3"/>
  <c r="M134" i="3"/>
  <c r="N134" i="3"/>
  <c r="L135" i="3"/>
  <c r="M135" i="3"/>
  <c r="N135" i="3"/>
  <c r="L136" i="3"/>
  <c r="M136" i="3"/>
  <c r="N136" i="3"/>
  <c r="L137" i="3"/>
  <c r="M137" i="3"/>
  <c r="N137" i="3"/>
  <c r="L138" i="3"/>
  <c r="M138" i="3"/>
  <c r="N138" i="3"/>
  <c r="L139" i="3"/>
  <c r="M139" i="3"/>
  <c r="N139" i="3"/>
  <c r="L140" i="3"/>
  <c r="M140" i="3"/>
  <c r="N140" i="3"/>
  <c r="N133" i="3"/>
  <c r="M133" i="3"/>
  <c r="L133" i="3"/>
  <c r="L115" i="3"/>
  <c r="M115" i="3"/>
  <c r="N115" i="3"/>
  <c r="L116" i="3"/>
  <c r="M116" i="3"/>
  <c r="N116" i="3"/>
  <c r="L117" i="3"/>
  <c r="M117" i="3"/>
  <c r="N117" i="3"/>
  <c r="L118" i="3"/>
  <c r="M118" i="3"/>
  <c r="N118" i="3"/>
  <c r="L119" i="3"/>
  <c r="M119" i="3"/>
  <c r="N119" i="3"/>
  <c r="L120" i="3"/>
  <c r="M120" i="3"/>
  <c r="N120" i="3"/>
  <c r="L121" i="3"/>
  <c r="M121" i="3"/>
  <c r="N121" i="3"/>
  <c r="L122" i="3"/>
  <c r="M122" i="3"/>
  <c r="N122" i="3"/>
  <c r="L123" i="3"/>
  <c r="M123" i="3"/>
  <c r="N123" i="3"/>
  <c r="L124" i="3"/>
  <c r="M124" i="3"/>
  <c r="N124" i="3"/>
  <c r="N114" i="3"/>
  <c r="M114" i="3"/>
  <c r="L114" i="3"/>
  <c r="L108" i="3"/>
  <c r="M108" i="3"/>
  <c r="N108" i="3"/>
  <c r="N107" i="3"/>
  <c r="M107" i="3"/>
  <c r="L107" i="3"/>
  <c r="L100" i="3"/>
  <c r="M100" i="3"/>
  <c r="N100" i="3"/>
  <c r="L101" i="3"/>
  <c r="M101" i="3"/>
  <c r="N101" i="3"/>
  <c r="N99" i="3"/>
  <c r="M99" i="3"/>
  <c r="L99" i="3"/>
  <c r="L87" i="3"/>
  <c r="M87" i="3"/>
  <c r="N87" i="3"/>
  <c r="L88" i="3"/>
  <c r="M88" i="3"/>
  <c r="N88" i="3"/>
  <c r="L89" i="3"/>
  <c r="M89" i="3"/>
  <c r="N89" i="3"/>
  <c r="L90" i="3"/>
  <c r="M90" i="3"/>
  <c r="N90" i="3"/>
  <c r="L91" i="3"/>
  <c r="M91" i="3"/>
  <c r="N91" i="3"/>
  <c r="P91" i="3"/>
  <c r="L92" i="3"/>
  <c r="M92" i="3"/>
  <c r="N92" i="3"/>
  <c r="L93" i="3"/>
  <c r="M93" i="3"/>
  <c r="N93" i="3"/>
  <c r="N86" i="3"/>
  <c r="M86" i="3"/>
  <c r="L86" i="3"/>
  <c r="L76" i="3"/>
  <c r="M76" i="3"/>
  <c r="N76" i="3"/>
  <c r="L77" i="3"/>
  <c r="M77" i="3"/>
  <c r="N77" i="3"/>
  <c r="L78" i="3"/>
  <c r="M78" i="3"/>
  <c r="N78" i="3"/>
  <c r="L79" i="3"/>
  <c r="M79" i="3"/>
  <c r="N79" i="3"/>
  <c r="L80" i="3"/>
  <c r="M80" i="3"/>
  <c r="N80" i="3"/>
  <c r="N75" i="3"/>
  <c r="M75" i="3"/>
  <c r="L75" i="3"/>
  <c r="L61" i="3"/>
  <c r="M61" i="3"/>
  <c r="N61" i="3"/>
  <c r="L62" i="3"/>
  <c r="M62" i="3"/>
  <c r="N62" i="3"/>
  <c r="L63" i="3"/>
  <c r="M63" i="3"/>
  <c r="N63" i="3"/>
  <c r="L64" i="3"/>
  <c r="M64" i="3"/>
  <c r="N64" i="3"/>
  <c r="L65" i="3"/>
  <c r="M65" i="3"/>
  <c r="N65" i="3"/>
  <c r="L66" i="3"/>
  <c r="M66" i="3"/>
  <c r="N66" i="3"/>
  <c r="L67" i="3"/>
  <c r="M67" i="3"/>
  <c r="N67" i="3"/>
  <c r="L68" i="3"/>
  <c r="M68" i="3"/>
  <c r="N68" i="3"/>
  <c r="L69" i="3"/>
  <c r="M69" i="3"/>
  <c r="N69" i="3"/>
  <c r="N60" i="3"/>
  <c r="M60" i="3"/>
  <c r="L60" i="3"/>
  <c r="L47" i="3"/>
  <c r="M47" i="3"/>
  <c r="N47" i="3"/>
  <c r="P47" i="3"/>
  <c r="L48" i="3"/>
  <c r="M48" i="3"/>
  <c r="N48" i="3"/>
  <c r="L49" i="3"/>
  <c r="M49" i="3"/>
  <c r="N49" i="3"/>
  <c r="L50" i="3"/>
  <c r="M50" i="3"/>
  <c r="N50" i="3"/>
  <c r="L51" i="3"/>
  <c r="M51" i="3"/>
  <c r="N51" i="3"/>
  <c r="L52" i="3"/>
  <c r="M52" i="3"/>
  <c r="N52" i="3"/>
  <c r="L53" i="3"/>
  <c r="M53" i="3"/>
  <c r="N53" i="3"/>
  <c r="L54" i="3"/>
  <c r="M54" i="3"/>
  <c r="N54" i="3"/>
  <c r="N45" i="3"/>
  <c r="M45" i="3"/>
  <c r="L45" i="3"/>
  <c r="L35" i="3"/>
  <c r="M35" i="3"/>
  <c r="N35" i="3"/>
  <c r="P35" i="3"/>
  <c r="L36" i="3"/>
  <c r="M36" i="3"/>
  <c r="N36" i="3"/>
  <c r="P36" i="3"/>
  <c r="L37" i="3"/>
  <c r="M37" i="3"/>
  <c r="N37" i="3"/>
  <c r="P37" i="3"/>
  <c r="P34" i="3"/>
  <c r="N34" i="3"/>
  <c r="M34" i="3"/>
  <c r="L34" i="3"/>
  <c r="L25" i="3"/>
  <c r="M25" i="3"/>
  <c r="N25" i="3"/>
  <c r="P25" i="3"/>
  <c r="L26" i="3"/>
  <c r="M26" i="3"/>
  <c r="N26" i="3"/>
  <c r="P26" i="3"/>
  <c r="L27" i="3"/>
  <c r="M27" i="3"/>
  <c r="N27" i="3"/>
  <c r="P27" i="3"/>
  <c r="L28" i="3"/>
  <c r="M28" i="3"/>
  <c r="N28" i="3"/>
  <c r="P28" i="3"/>
  <c r="P24" i="3"/>
  <c r="N24" i="3"/>
  <c r="M24" i="3"/>
  <c r="L24" i="3"/>
  <c r="P15" i="3"/>
  <c r="N15" i="3"/>
  <c r="L15" i="3"/>
  <c r="M15" i="3"/>
  <c r="Q70" i="3" l="1"/>
  <c r="K45" i="3"/>
  <c r="K48" i="3"/>
  <c r="K75" i="3" l="1"/>
  <c r="K60" i="3"/>
  <c r="P60" i="3"/>
  <c r="K53" i="3" l="1"/>
  <c r="P53" i="3"/>
  <c r="P75" i="3" l="1"/>
  <c r="H39" i="2"/>
  <c r="H36" i="2"/>
  <c r="G39" i="2"/>
  <c r="F39" i="2"/>
  <c r="G36" i="2"/>
  <c r="F36" i="2"/>
  <c r="E39" i="2"/>
  <c r="D39" i="2"/>
  <c r="C39" i="2"/>
  <c r="E36" i="2"/>
  <c r="D36" i="2"/>
  <c r="C36" i="2"/>
  <c r="B39" i="2" l="1"/>
  <c r="B36" i="2"/>
  <c r="B32" i="2"/>
  <c r="B27" i="2"/>
  <c r="B26" i="2"/>
  <c r="B23" i="2"/>
  <c r="B22" i="2"/>
  <c r="B21" i="2"/>
  <c r="B20" i="2"/>
  <c r="B19" i="2"/>
  <c r="B18" i="2"/>
  <c r="B17" i="2"/>
  <c r="B14" i="2"/>
  <c r="B13" i="2"/>
  <c r="B12" i="2"/>
  <c r="K17" i="3"/>
  <c r="K120" i="3" l="1"/>
  <c r="K123" i="3"/>
  <c r="A83" i="3"/>
  <c r="A72" i="3"/>
  <c r="K49" i="3"/>
  <c r="K65" i="3"/>
  <c r="K90" i="3"/>
  <c r="K107" i="3"/>
  <c r="K116" i="3"/>
  <c r="L81" i="3"/>
  <c r="L18" i="3"/>
  <c r="C12" i="2" s="1"/>
  <c r="J18" i="3"/>
  <c r="J29" i="3"/>
  <c r="J38" i="3"/>
  <c r="K50" i="3"/>
  <c r="K64" i="3"/>
  <c r="K66" i="3"/>
  <c r="K76" i="3"/>
  <c r="K77" i="3"/>
  <c r="K79" i="3"/>
  <c r="K80" i="3"/>
  <c r="K88" i="3"/>
  <c r="K89" i="3"/>
  <c r="K91" i="3"/>
  <c r="K92" i="3"/>
  <c r="K93" i="3"/>
  <c r="K108" i="3"/>
  <c r="K114" i="3"/>
  <c r="K115" i="3"/>
  <c r="K117" i="3"/>
  <c r="K119" i="3"/>
  <c r="J133" i="3"/>
  <c r="P133" i="3" s="1"/>
  <c r="J134" i="3"/>
  <c r="P134" i="3" s="1"/>
  <c r="J135" i="3"/>
  <c r="P135" i="3" s="1"/>
  <c r="J136" i="3"/>
  <c r="P136" i="3" s="1"/>
  <c r="J137" i="3"/>
  <c r="P137" i="3" s="1"/>
  <c r="J138" i="3"/>
  <c r="P138" i="3" s="1"/>
  <c r="J139" i="3"/>
  <c r="P139" i="3" s="1"/>
  <c r="J140" i="3"/>
  <c r="P140" i="3" s="1"/>
  <c r="J146" i="3"/>
  <c r="P146" i="3" s="1"/>
  <c r="J147" i="3"/>
  <c r="P147" i="3" s="1"/>
  <c r="J148" i="3"/>
  <c r="P148" i="3" s="1"/>
  <c r="J149" i="3"/>
  <c r="P149" i="3" s="1"/>
  <c r="J150" i="3"/>
  <c r="P150" i="3" s="1"/>
  <c r="J151" i="3"/>
  <c r="P151" i="3" s="1"/>
  <c r="J152" i="3"/>
  <c r="P152" i="3" s="1"/>
  <c r="J153" i="3"/>
  <c r="P153" i="3" s="1"/>
  <c r="J154" i="3"/>
  <c r="P154" i="3" s="1"/>
  <c r="J155" i="3"/>
  <c r="P155" i="3" s="1"/>
  <c r="J156" i="3"/>
  <c r="P156" i="3" s="1"/>
  <c r="J157" i="3"/>
  <c r="P157" i="3" s="1"/>
  <c r="P99" i="3" l="1"/>
  <c r="K99" i="3"/>
  <c r="K61" i="3"/>
  <c r="P124" i="3"/>
  <c r="K124" i="3"/>
  <c r="P100" i="3"/>
  <c r="K100" i="3"/>
  <c r="P86" i="3"/>
  <c r="K86" i="3"/>
  <c r="P67" i="3"/>
  <c r="K67" i="3"/>
  <c r="P62" i="3"/>
  <c r="K62" i="3"/>
  <c r="P51" i="3"/>
  <c r="K51" i="3"/>
  <c r="H32" i="2"/>
  <c r="H33" i="2" s="1"/>
  <c r="P118" i="3"/>
  <c r="K118" i="3"/>
  <c r="P69" i="3"/>
  <c r="K69" i="3"/>
  <c r="P54" i="3"/>
  <c r="K54" i="3"/>
  <c r="H14" i="2"/>
  <c r="P121" i="3"/>
  <c r="K121" i="3"/>
  <c r="P101" i="3"/>
  <c r="K101" i="3"/>
  <c r="P87" i="3"/>
  <c r="K87" i="3"/>
  <c r="P78" i="3"/>
  <c r="K78" i="3"/>
  <c r="P68" i="3"/>
  <c r="K68" i="3"/>
  <c r="P63" i="3"/>
  <c r="K63" i="3"/>
  <c r="P52" i="3"/>
  <c r="K52" i="3"/>
  <c r="H13" i="2"/>
  <c r="P122" i="3"/>
  <c r="K122" i="3"/>
  <c r="Q81" i="3"/>
  <c r="G19" i="2" s="1"/>
  <c r="M81" i="3"/>
  <c r="D19" i="2" s="1"/>
  <c r="N81" i="3"/>
  <c r="E19" i="2" s="1"/>
  <c r="N70" i="3"/>
  <c r="E18" i="2" s="1"/>
  <c r="L70" i="3"/>
  <c r="C18" i="2" s="1"/>
  <c r="M70" i="3"/>
  <c r="D18" i="2" s="1"/>
  <c r="N158" i="3"/>
  <c r="E27" i="2" s="1"/>
  <c r="P80" i="3"/>
  <c r="P92" i="3"/>
  <c r="L102" i="3"/>
  <c r="C21" i="2" s="1"/>
  <c r="P48" i="3"/>
  <c r="P50" i="3"/>
  <c r="P64" i="3"/>
  <c r="P123" i="3"/>
  <c r="P116" i="3"/>
  <c r="P77" i="3"/>
  <c r="M109" i="3"/>
  <c r="D22" i="2" s="1"/>
  <c r="L176" i="3"/>
  <c r="C32" i="2" s="1"/>
  <c r="C33" i="2" s="1"/>
  <c r="P93" i="3"/>
  <c r="Q55" i="3"/>
  <c r="G17" i="2" s="1"/>
  <c r="Q176" i="3"/>
  <c r="G32" i="2" s="1"/>
  <c r="G33" i="2" s="1"/>
  <c r="L29" i="3"/>
  <c r="C13" i="2" s="1"/>
  <c r="L55" i="3"/>
  <c r="C17" i="2" s="1"/>
  <c r="C19" i="2"/>
  <c r="L94" i="3"/>
  <c r="C20" i="2" s="1"/>
  <c r="L109" i="3"/>
  <c r="C22" i="2" s="1"/>
  <c r="L125" i="3"/>
  <c r="C23" i="2" s="1"/>
  <c r="L141" i="3"/>
  <c r="C26" i="2" s="1"/>
  <c r="L158" i="3"/>
  <c r="C27" i="2" s="1"/>
  <c r="N18" i="3"/>
  <c r="E12" i="2" s="1"/>
  <c r="P49" i="3"/>
  <c r="P45" i="3"/>
  <c r="N176" i="3"/>
  <c r="E32" i="2" s="1"/>
  <c r="E33" i="2" s="1"/>
  <c r="P89" i="3"/>
  <c r="P115" i="3"/>
  <c r="M176" i="3"/>
  <c r="D32" i="2" s="1"/>
  <c r="D33" i="2" s="1"/>
  <c r="N55" i="3"/>
  <c r="E17" i="2" s="1"/>
  <c r="N102" i="3"/>
  <c r="E21" i="2" s="1"/>
  <c r="N109" i="3"/>
  <c r="E22" i="2" s="1"/>
  <c r="P107" i="3"/>
  <c r="P66" i="3"/>
  <c r="P65" i="3"/>
  <c r="P176" i="3"/>
  <c r="F32" i="2" s="1"/>
  <c r="F33" i="2" s="1"/>
  <c r="P79" i="3"/>
  <c r="M29" i="3"/>
  <c r="D13" i="2" s="1"/>
  <c r="M55" i="3"/>
  <c r="D17" i="2" s="1"/>
  <c r="M102" i="3"/>
  <c r="D21" i="2" s="1"/>
  <c r="M125" i="3"/>
  <c r="D23" i="2" s="1"/>
  <c r="M141" i="3"/>
  <c r="D26" i="2" s="1"/>
  <c r="M158" i="3"/>
  <c r="D27" i="2" s="1"/>
  <c r="G18" i="2"/>
  <c r="Q94" i="3"/>
  <c r="G20" i="2" s="1"/>
  <c r="Q102" i="3"/>
  <c r="G21" i="2" s="1"/>
  <c r="Q109" i="3"/>
  <c r="G22" i="2" s="1"/>
  <c r="Q141" i="3"/>
  <c r="G26" i="2" s="1"/>
  <c r="Q158" i="3"/>
  <c r="G27" i="2" s="1"/>
  <c r="N29" i="3"/>
  <c r="E13" i="2" s="1"/>
  <c r="N94" i="3"/>
  <c r="E20" i="2" s="1"/>
  <c r="N125" i="3"/>
  <c r="E23" i="2" s="1"/>
  <c r="N141" i="3"/>
  <c r="E26" i="2" s="1"/>
  <c r="P120" i="3"/>
  <c r="P90" i="3"/>
  <c r="Q18" i="3"/>
  <c r="G12" i="2" s="1"/>
  <c r="Q125" i="3"/>
  <c r="G23" i="2" s="1"/>
  <c r="P18" i="3"/>
  <c r="F12" i="2" s="1"/>
  <c r="P117" i="3"/>
  <c r="P108" i="3"/>
  <c r="J158" i="3"/>
  <c r="P88" i="3"/>
  <c r="P158" i="3"/>
  <c r="F27" i="2" s="1"/>
  <c r="J141" i="3"/>
  <c r="P141" i="3"/>
  <c r="M38" i="3"/>
  <c r="D14" i="2" s="1"/>
  <c r="M94" i="3"/>
  <c r="D20" i="2" s="1"/>
  <c r="P29" i="3"/>
  <c r="F13" i="2" s="1"/>
  <c r="Q29" i="3"/>
  <c r="G13" i="2" s="1"/>
  <c r="M18" i="3"/>
  <c r="D12" i="2" s="1"/>
  <c r="L38" i="3"/>
  <c r="C14" i="2" s="1"/>
  <c r="P119" i="3"/>
  <c r="P114" i="3"/>
  <c r="P38" i="3"/>
  <c r="F14" i="2" s="1"/>
  <c r="Q38" i="3"/>
  <c r="G14" i="2" s="1"/>
  <c r="N38" i="3"/>
  <c r="E14" i="2" s="1"/>
  <c r="H12" i="2"/>
  <c r="H15" i="2" l="1"/>
  <c r="P76" i="3"/>
  <c r="P81" i="3" s="1"/>
  <c r="F19" i="2" s="1"/>
  <c r="J81" i="3"/>
  <c r="P61" i="3"/>
  <c r="J70" i="3"/>
  <c r="J187" i="3" s="1"/>
  <c r="H26" i="2"/>
  <c r="H27" i="2"/>
  <c r="P55" i="3"/>
  <c r="F17" i="2" s="1"/>
  <c r="P109" i="3"/>
  <c r="F22" i="2" s="1"/>
  <c r="C28" i="2"/>
  <c r="D28" i="2"/>
  <c r="L160" i="3"/>
  <c r="C15" i="2"/>
  <c r="J94" i="3"/>
  <c r="C24" i="2"/>
  <c r="E15" i="2"/>
  <c r="E24" i="2"/>
  <c r="P94" i="3"/>
  <c r="F20" i="2" s="1"/>
  <c r="J109" i="3"/>
  <c r="E28" i="2"/>
  <c r="G28" i="2"/>
  <c r="D15" i="2"/>
  <c r="D24" i="2"/>
  <c r="F15" i="2"/>
  <c r="P102" i="3"/>
  <c r="F21" i="2" s="1"/>
  <c r="G15" i="2"/>
  <c r="F26" i="2"/>
  <c r="F28" i="2" s="1"/>
  <c r="G24" i="2"/>
  <c r="J102" i="3"/>
  <c r="N160" i="3"/>
  <c r="Q160" i="3"/>
  <c r="P125" i="3"/>
  <c r="F23" i="2" s="1"/>
  <c r="J125" i="3"/>
  <c r="M160" i="3"/>
  <c r="P70" i="3" l="1"/>
  <c r="F18" i="2" s="1"/>
  <c r="F24" i="2" s="1"/>
  <c r="F30" i="2" s="1"/>
  <c r="H19" i="2"/>
  <c r="H28" i="2"/>
  <c r="H20" i="2"/>
  <c r="H22" i="2"/>
  <c r="H18" i="2"/>
  <c r="H17" i="2"/>
  <c r="D30" i="2"/>
  <c r="C30" i="2"/>
  <c r="G30" i="2"/>
  <c r="E30" i="2"/>
  <c r="H21" i="2"/>
  <c r="H23" i="2"/>
  <c r="J160" i="3"/>
  <c r="K15" i="3" s="1"/>
  <c r="P160" i="3" l="1"/>
  <c r="K185" i="3"/>
  <c r="K182" i="3"/>
  <c r="H24" i="2"/>
  <c r="H30" i="2" l="1"/>
  <c r="C44" i="2" s="1"/>
</calcChain>
</file>

<file path=xl/sharedStrings.xml><?xml version="1.0" encoding="utf-8"?>
<sst xmlns="http://schemas.openxmlformats.org/spreadsheetml/2006/main" count="675" uniqueCount="280">
  <si>
    <t>BUDGET &amp; CASHFLOW</t>
  </si>
  <si>
    <t>PROJECT TITLE:</t>
  </si>
  <si>
    <t>APPLICANT:</t>
  </si>
  <si>
    <t>ACCOUNT</t>
  </si>
  <si>
    <t>CATEGORY</t>
  </si>
  <si>
    <t>COST ALLOCATION</t>
  </si>
  <si>
    <t>COST ORIGIN</t>
  </si>
  <si>
    <t>TOTAL</t>
  </si>
  <si>
    <t>Internal</t>
  </si>
  <si>
    <t>Related</t>
  </si>
  <si>
    <t>External</t>
  </si>
  <si>
    <t>Canadian</t>
  </si>
  <si>
    <t>01</t>
  </si>
  <si>
    <t>02</t>
  </si>
  <si>
    <t>03</t>
  </si>
  <si>
    <t>TOTAL A - PRODUCER</t>
  </si>
  <si>
    <t>04</t>
  </si>
  <si>
    <t>05</t>
  </si>
  <si>
    <t>06</t>
  </si>
  <si>
    <t>07</t>
  </si>
  <si>
    <t>08</t>
  </si>
  <si>
    <t>09</t>
  </si>
  <si>
    <t>10</t>
  </si>
  <si>
    <t>TOTAL B - TEAM LABOUR EXPENSES</t>
  </si>
  <si>
    <t>11</t>
  </si>
  <si>
    <t>12</t>
  </si>
  <si>
    <t>TOTAL C - EQUIPMENT AND MATERIALS</t>
  </si>
  <si>
    <t>SUB-TOTAL B + C</t>
  </si>
  <si>
    <t>15</t>
  </si>
  <si>
    <t>TOTAL  E  -  ADMINISTRATION</t>
  </si>
  <si>
    <t>ADDITIONAL BUDGET SECTIONS</t>
  </si>
  <si>
    <t>F</t>
  </si>
  <si>
    <t>G</t>
  </si>
  <si>
    <t>GRAND TOTAL</t>
  </si>
  <si>
    <t>BUDGET DATE</t>
  </si>
  <si>
    <t>BUDGET PREPARED BY</t>
  </si>
  <si>
    <t>SIGNATURE</t>
  </si>
  <si>
    <t>By signing this document, I certify that the internal and related expenses correspond to the actual cost or the exchange value of the goods or services listed. No profit margin is added to the expected costs.</t>
  </si>
  <si>
    <t xml:space="preserve">This budget contains formulas. If you add lines, make sure to copy the formulas on the new lines so that you maintain all the formulas, including those in the hidden L to Q </t>
  </si>
  <si>
    <t>columns.</t>
  </si>
  <si>
    <t xml:space="preserve">An internal transaction or with a related party must be shown at actual cost, which is the true amount that will be paid to the person or business, without a profit margin. </t>
  </si>
  <si>
    <t>Supporting documents, timesheets and T4s may be required at the end of the project if it is selected for funding.</t>
  </si>
  <si>
    <t>SECTION A - PRODUCER</t>
  </si>
  <si>
    <t>This budget contains formulas. If you add lines, make sure to copy the formulas on the new lines so that you maintain all the formulas, including those in the hidden L to Q columns.</t>
  </si>
  <si>
    <t>PRODUCER</t>
  </si>
  <si>
    <t>ACC.</t>
  </si>
  <si>
    <t>NAME and DETAILS  /  DESCRIPTION</t>
  </si>
  <si>
    <t>Cost</t>
  </si>
  <si>
    <t>Cost Allocation</t>
  </si>
  <si>
    <t>Cost Origin</t>
  </si>
  <si>
    <t>(specify role and responsibility)</t>
  </si>
  <si>
    <t>Allocation</t>
  </si>
  <si>
    <t>Origin</t>
  </si>
  <si>
    <t>01.05</t>
  </si>
  <si>
    <t>PRODUCER - CANADIAN</t>
  </si>
  <si>
    <t>Cannot exceed 10% of the total of section B and C if the person is a shareholder of the applicant, co-applicant or parent company.</t>
  </si>
  <si>
    <t xml:space="preserve">  TOTAL PRODUCER</t>
  </si>
  <si>
    <t>RIGHTS ACQUISITION</t>
  </si>
  <si>
    <t>NAME and DETAILS</t>
  </si>
  <si>
    <t>Rights cannot be paid to the applicant, co-applicant, parent company or to a related person.</t>
  </si>
  <si>
    <t>02.05</t>
  </si>
  <si>
    <t>STORY RIGHTS (including option agreements)</t>
  </si>
  <si>
    <t>02.10</t>
  </si>
  <si>
    <t>IMAGE RIGHTS</t>
  </si>
  <si>
    <t>02.15</t>
  </si>
  <si>
    <t>SOUND RIGHTS</t>
  </si>
  <si>
    <t>02.20</t>
  </si>
  <si>
    <t>LIBRARY FEES</t>
  </si>
  <si>
    <t>02.95</t>
  </si>
  <si>
    <t>OTHER RIGHTS (specify)</t>
  </si>
  <si>
    <t>TOTAL RIGHTS ACQUISITION</t>
  </si>
  <si>
    <t>PROJECT PROPOSAL PREPARATION</t>
  </si>
  <si>
    <t>DESCRIPTION</t>
  </si>
  <si>
    <t>(provide details)</t>
  </si>
  <si>
    <t>03.10</t>
  </si>
  <si>
    <t>RESEARCHER/WRITER</t>
  </si>
  <si>
    <t>03.15</t>
  </si>
  <si>
    <t>CONSULTANT</t>
  </si>
  <si>
    <t>03.25</t>
  </si>
  <si>
    <t>MARKET RESEARCH/FOCUS GROUPS</t>
  </si>
  <si>
    <t>03.95</t>
  </si>
  <si>
    <t>OTHER (specify)</t>
  </si>
  <si>
    <t>TOTAL PROJECT PROPOSAL PREPARATION</t>
  </si>
  <si>
    <t>SECTION B -  TEAM LABOUR EXPENSES</t>
  </si>
  <si>
    <t>You may add lines if more than one person holds the same role.</t>
  </si>
  <si>
    <t>KEY ROLES</t>
  </si>
  <si>
    <t>NAME</t>
  </si>
  <si>
    <t>QUANTITY</t>
  </si>
  <si>
    <t>TOTAL TIME</t>
  </si>
  <si>
    <t>RATE</t>
  </si>
  <si>
    <t>(no. of units)</t>
  </si>
  <si>
    <t>hrs, days, wks, mths</t>
  </si>
  <si>
    <t>($ COST per UNIT)</t>
  </si>
  <si>
    <t>04.05</t>
  </si>
  <si>
    <t>PROJECT MANAGER OR PROJECT LEADER (non shareholder only) - CANADIAN</t>
  </si>
  <si>
    <t>If the person indicated at account 04.05 is a shareholder of the applicant, co-applicant or parent company, his or her salary as project manager or project leader must be moved above, under line 01.05.</t>
  </si>
  <si>
    <t>04.10</t>
  </si>
  <si>
    <t>SYSTEM ARCHITECT</t>
  </si>
  <si>
    <t>04.15</t>
  </si>
  <si>
    <t>TECHNICAL DIRECTOR</t>
  </si>
  <si>
    <t>04.20</t>
  </si>
  <si>
    <t>ART DIRECTOR</t>
  </si>
  <si>
    <t>04.25</t>
  </si>
  <si>
    <t>ANIMATION DIRECTOR</t>
  </si>
  <si>
    <t>04.30</t>
  </si>
  <si>
    <t>INTERACTIVE DIRECTOR</t>
  </si>
  <si>
    <t>04.35</t>
  </si>
  <si>
    <t>CREATIVE DIRECTOR</t>
  </si>
  <si>
    <t>04.95</t>
  </si>
  <si>
    <t>TOTAL KEY ROLES</t>
  </si>
  <si>
    <t>DESIGN LABOUR</t>
  </si>
  <si>
    <t>05.05</t>
  </si>
  <si>
    <t>DESIGNER</t>
  </si>
  <si>
    <t>05.10</t>
  </si>
  <si>
    <t>INTERACTIVE OR GAME DESIGNER</t>
  </si>
  <si>
    <t>05.15</t>
  </si>
  <si>
    <t>GRAPHIC DESIGNER</t>
  </si>
  <si>
    <t>05.20</t>
  </si>
  <si>
    <t>GRAPHIC ARTIST - 2D</t>
  </si>
  <si>
    <t>05.25</t>
  </si>
  <si>
    <t>GRAPHIC ARTIST - 3D</t>
  </si>
  <si>
    <t>05.30</t>
  </si>
  <si>
    <t>COMPUTER ANIMATION ARTIST</t>
  </si>
  <si>
    <t>05.35</t>
  </si>
  <si>
    <t>STORYBOARD ARTIST</t>
  </si>
  <si>
    <t>05.40</t>
  </si>
  <si>
    <t>ILLUSTRATOR</t>
  </si>
  <si>
    <t>05.45</t>
  </si>
  <si>
    <t>ASSISTANT DESIGNER</t>
  </si>
  <si>
    <t>05.95</t>
  </si>
  <si>
    <t>TOTAL DESIGN LABOUR</t>
  </si>
  <si>
    <t>PROGRAMMING LABOUR</t>
  </si>
  <si>
    <t>06.05</t>
  </si>
  <si>
    <t>SENIOR PROGRAMMER</t>
  </si>
  <si>
    <t>06.10</t>
  </si>
  <si>
    <t>USEABILITY ARCHITECT</t>
  </si>
  <si>
    <t>06.15</t>
  </si>
  <si>
    <t>PROGRAMMING LABOUR (specify)</t>
  </si>
  <si>
    <t>06.20</t>
  </si>
  <si>
    <t xml:space="preserve">SYSTEM INTEGRATOR </t>
  </si>
  <si>
    <t>06.25</t>
  </si>
  <si>
    <t>TESTING LABOUR</t>
  </si>
  <si>
    <t>06.95</t>
  </si>
  <si>
    <t>TOTAL PROGRAMMING LABOUR</t>
  </si>
  <si>
    <t>AUDIO/VIDEO LABOUR</t>
  </si>
  <si>
    <t>07.05</t>
  </si>
  <si>
    <t>DIRECTOR</t>
  </si>
  <si>
    <t>07.10</t>
  </si>
  <si>
    <t>CAMERA</t>
  </si>
  <si>
    <t>07.15</t>
  </si>
  <si>
    <t>LIGHTING / GRIP LABOUR</t>
  </si>
  <si>
    <t>07.25</t>
  </si>
  <si>
    <t>AUDIO</t>
  </si>
  <si>
    <t>07.30</t>
  </si>
  <si>
    <t>ADDTIONNAL LABOUR (specify)</t>
  </si>
  <si>
    <t>07.35</t>
  </si>
  <si>
    <t>COORDINATOR</t>
  </si>
  <si>
    <t>07.70</t>
  </si>
  <si>
    <t>EDITOR</t>
  </si>
  <si>
    <t>07.95</t>
  </si>
  <si>
    <t>TOTAL AUDIO/VIDEO LABOUR</t>
  </si>
  <si>
    <t>TALENT</t>
  </si>
  <si>
    <t>08.05</t>
  </si>
  <si>
    <t>PERFORMERS / ACTORS (specify)</t>
  </si>
  <si>
    <t>08.10</t>
  </si>
  <si>
    <t>VOICE-OVER PERFORMERS (NARRATORS)</t>
  </si>
  <si>
    <t>08.95</t>
  </si>
  <si>
    <t>TOTAL TALENT</t>
  </si>
  <si>
    <t>ADMINISTRATION LABOUR</t>
  </si>
  <si>
    <t>09.10</t>
  </si>
  <si>
    <t>ACCOUNTANT/BOOKEEPER - for the project only</t>
  </si>
  <si>
    <t>09.95</t>
  </si>
  <si>
    <t>TOTAL ADMINISTRATION LABOUR</t>
  </si>
  <si>
    <r>
      <t>OTHER</t>
    </r>
    <r>
      <rPr>
        <b/>
        <sz val="10"/>
        <rFont val="Arial"/>
        <family val="2"/>
      </rPr>
      <t xml:space="preserve"> LABOUR</t>
    </r>
  </si>
  <si>
    <t>10.05</t>
  </si>
  <si>
    <t>10.10</t>
  </si>
  <si>
    <t>RESEARCHER</t>
  </si>
  <si>
    <t>10.15</t>
  </si>
  <si>
    <t>WRITER</t>
  </si>
  <si>
    <t>10.20</t>
  </si>
  <si>
    <t>CONTENT SPECIALIST</t>
  </si>
  <si>
    <t>10.25</t>
  </si>
  <si>
    <t>INTERFACE SPECIALIST</t>
  </si>
  <si>
    <t>10.40</t>
  </si>
  <si>
    <t>VERSIONING/TRANSLATION</t>
  </si>
  <si>
    <t>10.50</t>
  </si>
  <si>
    <t>WEBMASTER</t>
  </si>
  <si>
    <t>10.57</t>
  </si>
  <si>
    <t>MARKETING SPECIALIST</t>
  </si>
  <si>
    <t>10.59</t>
  </si>
  <si>
    <t>MEDIA RELATIONS SPECIALIST</t>
  </si>
  <si>
    <t>10.80</t>
  </si>
  <si>
    <t>FOCUS GROUP</t>
  </si>
  <si>
    <t>10.95</t>
  </si>
  <si>
    <t>TOTAL OTHER LABOUR</t>
  </si>
  <si>
    <t>SECTION C - EQUIPMENT AND MATERIALS</t>
  </si>
  <si>
    <t>EQUIPMENT AND MATERIALS</t>
  </si>
  <si>
    <t>Equipment and software must be calculated on a prorata basis for use during the project AND amortized on a staight-line or declining balance basis.</t>
  </si>
  <si>
    <t>(provide detailed description of equipment and materials)</t>
  </si>
  <si>
    <t>(mths or not amortized)</t>
  </si>
  <si>
    <t>11.05</t>
  </si>
  <si>
    <t>COMPUTER WORKSTATIONS (specify)</t>
  </si>
  <si>
    <t>Mths</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</si>
  <si>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</si>
  <si>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</si>
  <si>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</si>
  <si>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</si>
  <si>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</si>
  <si>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</si>
  <si>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</si>
  <si>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</si>
  <si>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</si>
  <si>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</si>
  <si>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</si>
  <si>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</si>
  <si>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</si>
  <si>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TOTAL EQUIPMENT AND MATERIALS</t>
  </si>
  <si>
    <t xml:space="preserve">AUDIO/VIDEO EQUIPMENT AND MATERIALS </t>
  </si>
  <si>
    <t xml:space="preserve">Répartition </t>
  </si>
  <si>
    <t>Origine</t>
  </si>
  <si>
    <t>des coûts</t>
  </si>
  <si>
    <t>12.05</t>
  </si>
  <si>
    <t>ART DEPARTMENT RENTALS and SUPPLIES</t>
  </si>
  <si>
    <t>12.10</t>
  </si>
  <si>
    <t>CAMERA EQUIPMENT RENTAL</t>
  </si>
  <si>
    <t>12.15</t>
  </si>
  <si>
    <t>LIGHTING / GRIP EQUIPMENT RENTAL</t>
  </si>
  <si>
    <t>12.20</t>
  </si>
  <si>
    <t>AUDIO EQUIPMENT RENTAL</t>
  </si>
  <si>
    <t>12.30</t>
  </si>
  <si>
    <t>SOUND EFFECTS</t>
  </si>
  <si>
    <t>12.35</t>
  </si>
  <si>
    <t>STOCK FOOTAGE-AUDIO/ MUSIC (transfers)</t>
  </si>
  <si>
    <t>12.40</t>
  </si>
  <si>
    <t>STOCK FOOTAGE-PICTURE (transfers)</t>
  </si>
  <si>
    <t>12.50</t>
  </si>
  <si>
    <t xml:space="preserve">OFFLINE EDIT </t>
  </si>
  <si>
    <t>12.55</t>
  </si>
  <si>
    <t>ONLINE EDIT</t>
  </si>
  <si>
    <t>12.60</t>
  </si>
  <si>
    <t>AUDIO RE-RECORDING and MIX</t>
  </si>
  <si>
    <t>12.90</t>
  </si>
  <si>
    <t>12.95</t>
  </si>
  <si>
    <t xml:space="preserve">  TOTAL AUDIO/VIDEO EQUIPMENT AND MATERIALS</t>
  </si>
  <si>
    <t>SUB-TOTAL SECTIONS B+C</t>
  </si>
  <si>
    <t>SECTION E - ADMINISTRATION</t>
  </si>
  <si>
    <t>ADMINISTRATION</t>
  </si>
  <si>
    <t>Costs in this section must be project specific; the company's everyday expenses should be indicated in the CORPORATE OVERHEAD section (line F).</t>
  </si>
  <si>
    <t>(provide detailed explanation)</t>
  </si>
  <si>
    <t>15.40</t>
  </si>
  <si>
    <t>INSURANCE</t>
  </si>
  <si>
    <t>Consult CMF's Business Policies for the insurance requirements</t>
  </si>
  <si>
    <t>15.50</t>
  </si>
  <si>
    <t>LEGAL</t>
  </si>
  <si>
    <t>15.55</t>
  </si>
  <si>
    <t>AUDIT</t>
  </si>
  <si>
    <t>Consult CMF's Business Policies for the accounting and reporting requirements</t>
  </si>
  <si>
    <t>15.60</t>
  </si>
  <si>
    <t>BANK SERVICE FEES</t>
  </si>
  <si>
    <t>15.65</t>
  </si>
  <si>
    <t>INTERIM FINANCING</t>
  </si>
  <si>
    <t>15.95</t>
  </si>
  <si>
    <t>TOTAL ADMINISTRATION</t>
  </si>
  <si>
    <t xml:space="preserve">  CORPORATE OVERHEAD - CANADIAN</t>
  </si>
  <si>
    <t>cannot exceed 10% of budget sections B+C</t>
  </si>
  <si>
    <t xml:space="preserve">  CONTINGENCY - CANADIAN</t>
  </si>
  <si>
    <t xml:space="preserve">  GRAND TOTAL</t>
  </si>
  <si>
    <t>List for section 11</t>
  </si>
  <si>
    <t>n.a</t>
  </si>
  <si>
    <t>Hrs</t>
  </si>
  <si>
    <t>Days</t>
  </si>
  <si>
    <t>Wks</t>
  </si>
  <si>
    <t>Flat</t>
  </si>
  <si>
    <t>Danish</t>
  </si>
  <si>
    <t>PRODUCER - DANISH</t>
  </si>
  <si>
    <t>PROJECT MANAGER OR PROJECT LEADER (non shareholder only) - DANISH</t>
  </si>
  <si>
    <t xml:space="preserve">  CORPORATE OVERHEAD - DANISH</t>
  </si>
  <si>
    <t xml:space="preserve">  CONTINGENCY - DANISH</t>
  </si>
  <si>
    <t>Consult the guidelines of the Danish Film Institute for any maximum caps.</t>
  </si>
  <si>
    <t>International Incentives Co-Development Digital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</si>
</sst>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1009]#,##0"/>
    <numFmt numFmtId="165" formatCode="&quot;$&quot;#,##0"/>
    <numFmt numFmtId="166" formatCode="#,##0\ [$$-C0C]"/>
  </numFmts>
  <fonts count="26"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b/>
      <sz val="9"/>
      <color indexed="10"/>
      <name val="Arial"/>
      <family val="2"/>
    </font>
    <font>
      <b/>
      <sz val="10"/>
      <color indexed="10"/>
      <name val="Arial"/>
      <family val="2"/>
    </font>
    <font>
      <b/>
      <sz val="11"/>
      <name val="Arial"/>
      <family val="2"/>
    </font>
    <font>
      <sz val="11"/>
      <name val="Arial"/>
      <family val="2"/>
    </font>
    <font>
      <b/>
      <sz val="11"/>
      <color indexed="10"/>
      <name val="Arial"/>
      <family val="2"/>
    </font>
    <font>
      <sz val="10"/>
      <color theme="1"/>
      <name val="Arial"/>
      <family val="2"/>
    </font>
    <font>
      <b/>
      <sz val="10"/>
      <color rgb="FFFF0000"/>
      <name val="Arial"/>
      <family val="2"/>
    </font>
    <font>
      <b/>
      <sz val="20"/>
      <color rgb="FFFF2C79"/>
      <name val="Arial"/>
      <family val="2"/>
    </font>
    <font>
      <sz val="12"/>
      <color rgb="FFFF2C79"/>
      <name val="Arial"/>
      <family val="2"/>
    </font>
    <font>
      <b/>
      <sz val="11"/>
      <color rgb="FFFF2C79"/>
      <name val="Arial"/>
      <family val="2"/>
    </font>
    <font>
      <sz val="11"/>
      <color rgb="FFFF2C79"/>
      <name val="Arial"/>
      <family val="2"/>
    </font>
    <font>
      <b/>
      <sz val="9"/>
      <color rgb="FFFF2C79"/>
      <name val="Arial"/>
      <family val="2"/>
    </font>
    <font>
      <sz val="9"/>
      <color rgb="FFFF2C79"/>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2C79"/>
        <bgColor indexed="64"/>
      </patternFill>
    </fill>
    <fill>
      <patternFill patternType="solid">
        <fgColor rgb="FF00FFF4"/>
        <bgColor indexed="64"/>
      </patternFill>
    </fill>
    <fill>
      <patternFill patternType="solid">
        <fgColor rgb="FFD5FF18"/>
        <bgColor indexed="64"/>
      </patternFill>
    </fill>
  </fills>
  <borders count="33">
    <border>
      <left/>
      <right/>
      <top/>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cellStyleXfs>
  <cellXfs count="253">
    <xf numFmtId="0" fontId="0" fillId="0" borderId="0" xfId="0"/>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7" fillId="0" borderId="1" xfId="0" applyFont="1" applyBorder="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0" fontId="9" fillId="0" borderId="2" xfId="0" applyFont="1" applyBorder="1"/>
    <xf numFmtId="165" fontId="2" fillId="5" borderId="0" xfId="0" applyNumberFormat="1" applyFont="1" applyFill="1" applyAlignment="1">
      <alignment horizontal="right" vertical="center"/>
    </xf>
    <xf numFmtId="0" fontId="8" fillId="0" borderId="3" xfId="0" applyFont="1" applyBorder="1" applyAlignment="1">
      <alignment horizontal="left" vertical="center"/>
    </xf>
    <xf numFmtId="0" fontId="10" fillId="0" borderId="0" xfId="0" applyFont="1"/>
    <xf numFmtId="0" fontId="2" fillId="2" borderId="4" xfId="0" applyFont="1" applyFill="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4" fillId="0" borderId="5" xfId="0" applyFont="1" applyBorder="1"/>
    <xf numFmtId="0" fontId="4" fillId="0" borderId="5" xfId="0" applyFont="1" applyBorder="1" applyAlignment="1">
      <alignment horizontal="left" vertical="center"/>
    </xf>
    <xf numFmtId="49" fontId="4" fillId="0" borderId="5" xfId="0" applyNumberFormat="1" applyFont="1" applyBorder="1" applyAlignment="1">
      <alignment horizontal="center"/>
    </xf>
    <xf numFmtId="49" fontId="2" fillId="0" borderId="0" xfId="0" applyNumberFormat="1" applyFont="1" applyAlignment="1">
      <alignment horizontal="center"/>
    </xf>
    <xf numFmtId="3" fontId="2" fillId="2" borderId="5" xfId="0" applyNumberFormat="1" applyFont="1" applyFill="1" applyBorder="1" applyAlignment="1">
      <alignment horizontal="center" vertical="center"/>
    </xf>
    <xf numFmtId="3" fontId="2" fillId="5" borderId="5" xfId="0" applyNumberFormat="1" applyFont="1" applyFill="1" applyBorder="1" applyAlignment="1">
      <alignment horizontal="right" vertical="center"/>
    </xf>
    <xf numFmtId="0" fontId="3" fillId="2" borderId="5" xfId="0" applyFont="1" applyFill="1" applyBorder="1" applyAlignment="1">
      <alignment horizontal="center" vertical="center"/>
    </xf>
    <xf numFmtId="0" fontId="2" fillId="0" borderId="9" xfId="0" applyFont="1" applyBorder="1" applyAlignment="1">
      <alignment vertical="center"/>
    </xf>
    <xf numFmtId="165" fontId="4" fillId="5" borderId="5" xfId="0" applyNumberFormat="1" applyFont="1" applyFill="1" applyBorder="1" applyAlignment="1">
      <alignment horizontal="right" vertical="center"/>
    </xf>
    <xf numFmtId="0" fontId="11" fillId="0" borderId="5" xfId="0" applyFont="1" applyBorder="1" applyAlignment="1">
      <alignment horizontal="center" vertical="center"/>
    </xf>
    <xf numFmtId="49" fontId="2"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8" xfId="0" applyFont="1" applyFill="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12" fillId="2" borderId="5" xfId="0" applyFont="1" applyFill="1" applyBorder="1" applyAlignment="1">
      <alignment horizontal="center" vertical="center"/>
    </xf>
    <xf numFmtId="0" fontId="12" fillId="0" borderId="0" xfId="0" applyFont="1"/>
    <xf numFmtId="3" fontId="2" fillId="5" borderId="8" xfId="0" applyNumberFormat="1" applyFont="1" applyFill="1" applyBorder="1" applyAlignment="1">
      <alignment horizontal="right" vertical="center"/>
    </xf>
    <xf numFmtId="0" fontId="4" fillId="0" borderId="12" xfId="0" applyFont="1" applyBorder="1" applyAlignment="1">
      <alignment horizontal="center" vertical="center"/>
    </xf>
    <xf numFmtId="0" fontId="4" fillId="0" borderId="13" xfId="0" applyFont="1" applyBorder="1" applyAlignment="1">
      <alignment vertical="center"/>
    </xf>
    <xf numFmtId="165" fontId="4" fillId="5" borderId="14" xfId="0" applyNumberFormat="1" applyFont="1" applyFill="1" applyBorder="1" applyAlignment="1">
      <alignment horizontal="right" vertical="center"/>
    </xf>
    <xf numFmtId="0" fontId="6" fillId="0" borderId="15" xfId="0" applyFont="1" applyBorder="1" applyAlignment="1">
      <alignment vertical="center"/>
    </xf>
    <xf numFmtId="0" fontId="9" fillId="0" borderId="16" xfId="0" applyFont="1" applyBorder="1"/>
    <xf numFmtId="0" fontId="1" fillId="0" borderId="0" xfId="0" applyFont="1" applyAlignment="1">
      <alignment horizontal="right" vertical="center"/>
    </xf>
    <xf numFmtId="165" fontId="1" fillId="0" borderId="0" xfId="0" applyNumberFormat="1" applyFont="1" applyAlignment="1">
      <alignment horizontal="right" vertical="center"/>
    </xf>
    <xf numFmtId="0" fontId="4" fillId="2" borderId="17" xfId="0" applyFont="1" applyFill="1" applyBorder="1"/>
    <xf numFmtId="0" fontId="2" fillId="0" borderId="6" xfId="0" applyFont="1" applyBorder="1" applyAlignment="1">
      <alignment horizontal="center" vertical="center"/>
    </xf>
    <xf numFmtId="0" fontId="4" fillId="6" borderId="0" xfId="0" applyFont="1" applyFill="1" applyAlignment="1">
      <alignment horizontal="center" vertical="center"/>
    </xf>
    <xf numFmtId="3" fontId="2" fillId="5" borderId="7" xfId="0" applyNumberFormat="1" applyFont="1" applyFill="1" applyBorder="1" applyAlignment="1">
      <alignment horizontal="center" vertical="center"/>
    </xf>
    <xf numFmtId="165" fontId="5" fillId="0" borderId="5" xfId="0" applyNumberFormat="1" applyFont="1" applyBorder="1" applyAlignment="1">
      <alignment horizontal="right" vertical="center"/>
    </xf>
    <xf numFmtId="0" fontId="13" fillId="0" borderId="0" xfId="0" applyFont="1"/>
    <xf numFmtId="0" fontId="13" fillId="0" borderId="0" xfId="0" applyFont="1" applyAlignment="1">
      <alignment horizontal="center"/>
    </xf>
    <xf numFmtId="0" fontId="4" fillId="2" borderId="5" xfId="0" applyFont="1" applyFill="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vertical="center"/>
    </xf>
    <xf numFmtId="49" fontId="2" fillId="0" borderId="5" xfId="0" applyNumberFormat="1" applyFont="1" applyBorder="1" applyAlignment="1">
      <alignment horizontal="center"/>
    </xf>
    <xf numFmtId="0" fontId="2" fillId="0" borderId="5" xfId="0" applyFont="1" applyBorder="1"/>
    <xf numFmtId="3" fontId="2" fillId="0" borderId="0" xfId="0" applyNumberFormat="1" applyFont="1"/>
    <xf numFmtId="3" fontId="4" fillId="0" borderId="19" xfId="0" applyNumberFormat="1" applyFont="1" applyBorder="1" applyAlignment="1">
      <alignment horizontal="center"/>
    </xf>
    <xf numFmtId="3" fontId="4" fillId="0" borderId="20" xfId="0" applyNumberFormat="1" applyFont="1" applyBorder="1" applyAlignment="1">
      <alignment horizontal="center"/>
    </xf>
    <xf numFmtId="3" fontId="4" fillId="0" borderId="21" xfId="0" applyNumberFormat="1" applyFont="1" applyBorder="1" applyAlignment="1">
      <alignment horizontal="center"/>
    </xf>
    <xf numFmtId="3" fontId="2" fillId="0" borderId="19" xfId="0" applyNumberFormat="1" applyFont="1" applyBorder="1"/>
    <xf numFmtId="3" fontId="2" fillId="0" borderId="20" xfId="0" applyNumberFormat="1" applyFont="1" applyBorder="1"/>
    <xf numFmtId="3" fontId="2" fillId="0" borderId="21" xfId="0" applyNumberFormat="1" applyFont="1" applyBorder="1"/>
    <xf numFmtId="3" fontId="4" fillId="0" borderId="19" xfId="0" applyNumberFormat="1" applyFont="1" applyBorder="1"/>
    <xf numFmtId="3" fontId="4" fillId="0" borderId="20" xfId="0" applyNumberFormat="1" applyFont="1" applyBorder="1"/>
    <xf numFmtId="3" fontId="4" fillId="0" borderId="21" xfId="0" applyNumberFormat="1" applyFont="1" applyBorder="1"/>
    <xf numFmtId="0" fontId="13" fillId="0" borderId="0" xfId="0" applyFont="1" applyAlignment="1">
      <alignment horizontal="left" indent="1"/>
    </xf>
    <xf numFmtId="3" fontId="4" fillId="0" borderId="22" xfId="0" applyNumberFormat="1" applyFont="1" applyBorder="1" applyAlignment="1">
      <alignment horizontal="center"/>
    </xf>
    <xf numFmtId="3" fontId="2" fillId="0" borderId="22" xfId="0" applyNumberFormat="1" applyFont="1" applyBorder="1"/>
    <xf numFmtId="3" fontId="4" fillId="0" borderId="22" xfId="0" applyNumberFormat="1" applyFont="1" applyBorder="1"/>
    <xf numFmtId="0" fontId="4" fillId="0" borderId="23" xfId="0" applyFont="1" applyBorder="1" applyAlignment="1">
      <alignment horizontal="center"/>
    </xf>
    <xf numFmtId="3" fontId="2" fillId="0" borderId="23" xfId="0" applyNumberFormat="1" applyFont="1" applyBorder="1"/>
    <xf numFmtId="164" fontId="4" fillId="0" borderId="23" xfId="0" applyNumberFormat="1" applyFont="1" applyBorder="1"/>
    <xf numFmtId="3" fontId="4" fillId="0" borderId="23" xfId="0" applyNumberFormat="1" applyFont="1" applyBorder="1"/>
    <xf numFmtId="0" fontId="4" fillId="0" borderId="23" xfId="0" applyFont="1" applyBorder="1"/>
    <xf numFmtId="0" fontId="2" fillId="0" borderId="23" xfId="0" applyFont="1" applyBorder="1"/>
    <xf numFmtId="0" fontId="14" fillId="0" borderId="0" xfId="0" applyFont="1"/>
    <xf numFmtId="0" fontId="4" fillId="0" borderId="9" xfId="0" applyFont="1" applyBorder="1" applyAlignment="1">
      <alignment horizontal="center" vertical="center"/>
    </xf>
    <xf numFmtId="49" fontId="15" fillId="0" borderId="5" xfId="0" applyNumberFormat="1" applyFont="1" applyBorder="1" applyAlignment="1">
      <alignment horizontal="center"/>
    </xf>
    <xf numFmtId="0" fontId="15" fillId="0" borderId="8" xfId="0" applyFont="1" applyBorder="1"/>
    <xf numFmtId="0" fontId="16" fillId="0" borderId="0" xfId="0" applyFont="1"/>
    <xf numFmtId="0" fontId="17" fillId="0" borderId="0" xfId="0" applyFont="1"/>
    <xf numFmtId="0" fontId="1" fillId="0" borderId="4" xfId="0" applyFont="1" applyBorder="1" applyAlignment="1">
      <alignment horizontal="right" vertical="center"/>
    </xf>
    <xf numFmtId="0" fontId="1" fillId="0" borderId="8" xfId="0" applyFont="1" applyBorder="1" applyAlignment="1">
      <alignment horizontal="right" vertical="center"/>
    </xf>
    <xf numFmtId="49" fontId="4" fillId="0" borderId="5" xfId="0" applyNumberFormat="1" applyFont="1" applyBorder="1" applyAlignment="1">
      <alignment horizontal="center" vertical="center"/>
    </xf>
    <xf numFmtId="0" fontId="2" fillId="0" borderId="5" xfId="0" applyFont="1" applyBorder="1" applyAlignment="1" applyProtection="1">
      <alignment vertical="center"/>
      <protection locked="0"/>
    </xf>
    <xf numFmtId="3" fontId="3" fillId="5" borderId="5" xfId="0" applyNumberFormat="1" applyFont="1" applyFill="1" applyBorder="1" applyAlignment="1">
      <alignment horizontal="center" vertical="center"/>
    </xf>
    <xf numFmtId="49" fontId="4" fillId="0" borderId="0" xfId="0" applyNumberFormat="1" applyFont="1" applyAlignment="1">
      <alignment horizontal="left"/>
    </xf>
    <xf numFmtId="0" fontId="2" fillId="0" borderId="5" xfId="0"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5" xfId="0" applyFont="1" applyBorder="1" applyProtection="1">
      <protection locked="0"/>
    </xf>
    <xf numFmtId="0" fontId="19" fillId="0" borderId="0" xfId="0" applyFont="1"/>
    <xf numFmtId="165" fontId="1" fillId="5" borderId="5" xfId="0" applyNumberFormat="1" applyFont="1" applyFill="1" applyBorder="1" applyAlignment="1">
      <alignment horizontal="right" vertical="center"/>
    </xf>
    <xf numFmtId="3" fontId="2" fillId="0" borderId="27" xfId="0" applyNumberFormat="1" applyFont="1" applyBorder="1"/>
    <xf numFmtId="3" fontId="4" fillId="0" borderId="8" xfId="0" applyNumberFormat="1" applyFont="1" applyBorder="1"/>
    <xf numFmtId="3" fontId="2" fillId="0" borderId="4" xfId="0" applyNumberFormat="1" applyFont="1" applyBorder="1"/>
    <xf numFmtId="3" fontId="4" fillId="0" borderId="4" xfId="0" applyNumberFormat="1" applyFont="1" applyBorder="1"/>
    <xf numFmtId="2" fontId="2" fillId="0" borderId="5" xfId="0" applyNumberFormat="1"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166" fontId="2" fillId="5" borderId="0" xfId="0" applyNumberFormat="1" applyFont="1" applyFill="1" applyAlignment="1">
      <alignment horizontal="right" vertical="center"/>
    </xf>
    <xf numFmtId="3" fontId="3" fillId="5" borderId="0" xfId="0" applyNumberFormat="1" applyFont="1" applyFill="1" applyAlignment="1">
      <alignment horizontal="center" vertical="center"/>
    </xf>
    <xf numFmtId="164" fontId="4" fillId="0" borderId="0" xfId="0" applyNumberFormat="1" applyFont="1"/>
    <xf numFmtId="164" fontId="4" fillId="0" borderId="4" xfId="0" applyNumberFormat="1" applyFont="1" applyBorder="1"/>
    <xf numFmtId="0" fontId="15" fillId="0" borderId="4" xfId="0" applyFont="1" applyBorder="1"/>
    <xf numFmtId="164" fontId="4" fillId="0" borderId="5" xfId="0" applyNumberFormat="1" applyFont="1" applyBorder="1"/>
    <xf numFmtId="0" fontId="0" fillId="8" borderId="0" xfId="0" applyFill="1"/>
    <xf numFmtId="49" fontId="1" fillId="9" borderId="0" xfId="0" applyNumberFormat="1" applyFont="1" applyFill="1"/>
    <xf numFmtId="0" fontId="0" fillId="9" borderId="0" xfId="0" applyFill="1"/>
    <xf numFmtId="3" fontId="5" fillId="2" borderId="5"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0" fontId="22" fillId="0" borderId="0" xfId="0" applyFont="1" applyAlignment="1">
      <alignment horizontal="center"/>
    </xf>
    <xf numFmtId="0" fontId="23" fillId="0" borderId="0" xfId="0" applyFont="1" applyAlignment="1">
      <alignment horizontal="center"/>
    </xf>
    <xf numFmtId="0" fontId="4" fillId="0" borderId="13" xfId="0" applyFont="1" applyBorder="1" applyAlignment="1">
      <alignment horizontal="left" vertical="center" indent="1"/>
    </xf>
    <xf numFmtId="0" fontId="8" fillId="0" borderId="11" xfId="0" applyFont="1" applyBorder="1" applyAlignment="1">
      <alignment horizontal="left" vertical="center"/>
    </xf>
    <xf numFmtId="0" fontId="12" fillId="0" borderId="10" xfId="0" applyFont="1" applyBorder="1" applyAlignment="1">
      <alignment horizontal="left" vertical="center" indent="1"/>
    </xf>
    <xf numFmtId="0" fontId="12" fillId="0" borderId="18" xfId="0" applyFont="1" applyBorder="1" applyAlignment="1">
      <alignment horizontal="left" vertical="center" indent="1"/>
    </xf>
    <xf numFmtId="0" fontId="12" fillId="0" borderId="25" xfId="0" applyFont="1" applyBorder="1" applyAlignment="1">
      <alignment horizontal="left" vertical="center" indent="1"/>
    </xf>
    <xf numFmtId="0" fontId="4" fillId="2" borderId="8" xfId="0" applyFont="1" applyFill="1" applyBorder="1" applyAlignment="1">
      <alignment horizontal="center" vertical="center"/>
    </xf>
    <xf numFmtId="0" fontId="2" fillId="5" borderId="8" xfId="0" applyFont="1" applyFill="1" applyBorder="1" applyAlignment="1">
      <alignment horizontal="center" vertical="center"/>
    </xf>
    <xf numFmtId="0" fontId="12"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left" vertical="center"/>
    </xf>
    <xf numFmtId="0" fontId="1" fillId="0" borderId="8" xfId="0" applyFont="1" applyBorder="1" applyAlignment="1">
      <alignment horizontal="center" vertical="center"/>
    </xf>
    <xf numFmtId="1" fontId="2" fillId="5" borderId="8" xfId="0" applyNumberFormat="1" applyFont="1" applyFill="1" applyBorder="1" applyAlignment="1">
      <alignment horizontal="right" vertical="center"/>
    </xf>
    <xf numFmtId="0" fontId="2" fillId="0" borderId="32" xfId="0" applyFont="1" applyBorder="1"/>
    <xf numFmtId="0" fontId="2" fillId="0" borderId="5" xfId="0" applyFont="1" applyBorder="1" applyAlignment="1">
      <alignment wrapText="1"/>
    </xf>
    <xf numFmtId="0" fontId="2" fillId="0" borderId="29" xfId="0" applyFont="1" applyBorder="1"/>
    <xf numFmtId="0" fontId="2" fillId="0" borderId="31" xfId="0" applyFont="1" applyBorder="1"/>
    <xf numFmtId="0" fontId="2" fillId="0" borderId="30" xfId="0" applyFont="1" applyBorder="1"/>
    <xf numFmtId="0" fontId="0" fillId="0" borderId="0" xfId="0" applyFill="1"/>
    <xf numFmtId="0" fontId="13" fillId="0" borderId="0" xfId="0" applyFont="1" applyFill="1" applyAlignment="1">
      <alignment horizontal="left" indent="1"/>
    </xf>
    <xf numFmtId="0" fontId="17" fillId="0" borderId="0" xfId="0" applyFont="1" applyFill="1" applyAlignment="1">
      <alignment horizontal="left" indent="1"/>
    </xf>
    <xf numFmtId="49" fontId="1" fillId="10" borderId="0" xfId="0" applyNumberFormat="1" applyFont="1" applyFill="1"/>
    <xf numFmtId="0" fontId="0" fillId="10" borderId="0" xfId="0" applyFill="1"/>
    <xf numFmtId="0" fontId="11" fillId="10" borderId="12" xfId="0" applyFont="1" applyFill="1" applyBorder="1" applyAlignment="1">
      <alignment horizontal="center" vertical="center"/>
    </xf>
    <xf numFmtId="49" fontId="5" fillId="10" borderId="9" xfId="0" applyNumberFormat="1" applyFont="1" applyFill="1" applyBorder="1" applyAlignment="1">
      <alignment horizontal="center" vertical="center"/>
    </xf>
    <xf numFmtId="0" fontId="2" fillId="10" borderId="5" xfId="0" applyFont="1" applyFill="1" applyBorder="1" applyAlignment="1">
      <alignment horizontal="center" vertical="center"/>
    </xf>
    <xf numFmtId="3" fontId="4" fillId="0" borderId="7" xfId="0" applyNumberFormat="1" applyFont="1" applyBorder="1" applyAlignment="1">
      <alignment horizontal="center"/>
    </xf>
    <xf numFmtId="3" fontId="4" fillId="0" borderId="4" xfId="0" applyNumberFormat="1" applyFont="1" applyBorder="1" applyAlignment="1">
      <alignment horizontal="center"/>
    </xf>
    <xf numFmtId="3" fontId="4" fillId="0" borderId="8" xfId="0" applyNumberFormat="1" applyFont="1" applyBorder="1" applyAlignment="1">
      <alignment horizontal="center"/>
    </xf>
    <xf numFmtId="49" fontId="2" fillId="0" borderId="18" xfId="0" applyNumberFormat="1" applyFont="1" applyBorder="1" applyAlignment="1">
      <alignment horizontal="center"/>
    </xf>
    <xf numFmtId="0" fontId="2" fillId="0" borderId="18" xfId="0" applyFont="1" applyBorder="1" applyAlignment="1"/>
    <xf numFmtId="0" fontId="2" fillId="0" borderId="0" xfId="0" applyFont="1" applyAlignment="1"/>
    <xf numFmtId="0" fontId="2" fillId="0" borderId="0" xfId="0" applyFont="1" applyAlignment="1">
      <alignment horizontal="left" wrapText="1"/>
    </xf>
    <xf numFmtId="0" fontId="20" fillId="0" borderId="0" xfId="0" applyFont="1" applyAlignment="1">
      <alignment horizontal="center"/>
    </xf>
    <xf numFmtId="0" fontId="21"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5" borderId="7"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49" fontId="5" fillId="0" borderId="12"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4" fillId="5" borderId="12" xfId="0" applyFont="1" applyFill="1" applyBorder="1" applyAlignment="1">
      <alignment horizontal="center" vertical="center"/>
    </xf>
    <xf numFmtId="0" fontId="4" fillId="5" borderId="9"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15" fillId="0" borderId="7" xfId="0" applyFont="1" applyBorder="1" applyAlignment="1">
      <alignment vertical="center"/>
    </xf>
    <xf numFmtId="0" fontId="15" fillId="0" borderId="4" xfId="0" applyFont="1" applyBorder="1" applyAlignment="1">
      <alignment vertical="center"/>
    </xf>
    <xf numFmtId="0" fontId="2" fillId="10" borderId="7" xfId="0" applyFont="1" applyFill="1" applyBorder="1" applyAlignment="1">
      <alignment vertical="center"/>
    </xf>
    <xf numFmtId="0" fontId="2" fillId="10" borderId="4" xfId="0" applyFont="1" applyFill="1" applyBorder="1" applyAlignment="1">
      <alignment vertical="center"/>
    </xf>
    <xf numFmtId="0" fontId="2" fillId="10" borderId="8" xfId="0" applyFont="1" applyFill="1" applyBorder="1" applyAlignment="1">
      <alignment vertical="center"/>
    </xf>
    <xf numFmtId="0" fontId="12" fillId="0" borderId="10" xfId="0" applyFont="1" applyBorder="1" applyAlignment="1">
      <alignment horizontal="left" vertical="center"/>
    </xf>
    <xf numFmtId="0" fontId="12" fillId="0" borderId="18" xfId="0" applyFont="1" applyBorder="1" applyAlignment="1">
      <alignment horizontal="left" vertical="center"/>
    </xf>
    <xf numFmtId="0" fontId="12" fillId="0" borderId="25" xfId="0" applyFont="1" applyBorder="1" applyAlignment="1">
      <alignment horizontal="left" vertical="center"/>
    </xf>
    <xf numFmtId="0" fontId="8" fillId="0" borderId="11" xfId="0" applyFont="1" applyBorder="1" applyAlignment="1">
      <alignment horizontal="left" vertical="center"/>
    </xf>
    <xf numFmtId="0" fontId="0" fillId="0" borderId="15" xfId="0" applyBorder="1" applyAlignment="1"/>
    <xf numFmtId="0" fontId="0" fillId="0" borderId="16" xfId="0" applyBorder="1" applyAlignment="1"/>
    <xf numFmtId="0" fontId="12" fillId="0" borderId="10" xfId="0" applyFont="1" applyBorder="1" applyAlignment="1">
      <alignment horizontal="left" vertical="center" indent="1"/>
    </xf>
    <xf numFmtId="0" fontId="12" fillId="0" borderId="18" xfId="0" applyFont="1" applyBorder="1" applyAlignment="1">
      <alignment horizontal="left" vertical="center" indent="1"/>
    </xf>
    <xf numFmtId="0" fontId="12" fillId="0" borderId="25" xfId="0" applyFont="1" applyBorder="1" applyAlignment="1">
      <alignment horizontal="left" vertical="center" indent="1"/>
    </xf>
    <xf numFmtId="0" fontId="4" fillId="0" borderId="13" xfId="0" applyFont="1" applyBorder="1" applyAlignment="1">
      <alignment horizontal="left" vertical="center" indent="1"/>
    </xf>
    <xf numFmtId="0" fontId="4" fillId="0" borderId="6" xfId="0" applyFont="1" applyBorder="1" applyAlignment="1">
      <alignment horizontal="left" vertical="center" indent="1"/>
    </xf>
    <xf numFmtId="0" fontId="4" fillId="0" borderId="14" xfId="0" applyFont="1" applyBorder="1" applyAlignment="1">
      <alignment horizontal="left" vertical="center" indent="1"/>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14" xfId="0" applyFont="1" applyBorder="1" applyAlignment="1">
      <alignment horizontal="left" vertical="center"/>
    </xf>
    <xf numFmtId="0" fontId="2" fillId="10" borderId="7" xfId="0" applyFont="1" applyFill="1" applyBorder="1" applyAlignment="1">
      <alignment horizontal="left" vertical="center"/>
    </xf>
    <xf numFmtId="0" fontId="2" fillId="10" borderId="4" xfId="0" applyFont="1" applyFill="1" applyBorder="1" applyAlignment="1">
      <alignment horizontal="left" vertical="center"/>
    </xf>
    <xf numFmtId="0" fontId="2" fillId="10" borderId="8" xfId="0" applyFont="1" applyFill="1" applyBorder="1" applyAlignment="1">
      <alignment horizontal="left" vertical="center"/>
    </xf>
    <xf numFmtId="0" fontId="10" fillId="10" borderId="4" xfId="0" applyFont="1" applyFill="1" applyBorder="1" applyAlignment="1">
      <alignment vertical="center"/>
    </xf>
    <xf numFmtId="0" fontId="10" fillId="10" borderId="8" xfId="0" applyFont="1" applyFill="1" applyBorder="1" applyAlignment="1">
      <alignment vertical="center"/>
    </xf>
    <xf numFmtId="0" fontId="0" fillId="10" borderId="4" xfId="0" applyFill="1" applyBorder="1" applyAlignment="1">
      <alignment vertical="center"/>
    </xf>
    <xf numFmtId="0" fontId="0" fillId="10" borderId="8" xfId="0" applyFill="1" applyBorder="1" applyAlignment="1">
      <alignment vertical="center"/>
    </xf>
    <xf numFmtId="0" fontId="4" fillId="0" borderId="18"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2" fillId="5" borderId="4" xfId="0" applyFont="1" applyFill="1" applyBorder="1" applyAlignment="1">
      <alignment horizontal="center" vertical="center"/>
    </xf>
    <xf numFmtId="0" fontId="2" fillId="5" borderId="8" xfId="0" applyFont="1" applyFill="1" applyBorder="1" applyAlignment="1">
      <alignment horizontal="center" vertical="center"/>
    </xf>
    <xf numFmtId="0" fontId="18" fillId="10" borderId="7" xfId="0" applyFont="1" applyFill="1" applyBorder="1" applyAlignment="1">
      <alignment horizontal="left" vertical="center" wrapText="1"/>
    </xf>
    <xf numFmtId="0" fontId="2" fillId="0" borderId="17" xfId="0" applyFont="1" applyBorder="1" applyAlignment="1">
      <alignment horizontal="left" vertical="center" wrapText="1"/>
    </xf>
    <xf numFmtId="0" fontId="4" fillId="5" borderId="4" xfId="0" applyFont="1" applyFill="1" applyBorder="1" applyAlignment="1">
      <alignment horizontal="center" vertical="center"/>
    </xf>
    <xf numFmtId="0" fontId="4" fillId="5" borderId="8" xfId="0" applyFont="1" applyFill="1" applyBorder="1" applyAlignment="1">
      <alignment horizontal="center" vertical="center"/>
    </xf>
    <xf numFmtId="0" fontId="2" fillId="7" borderId="13" xfId="0" applyFont="1" applyFill="1" applyBorder="1" applyAlignment="1">
      <alignment horizontal="left" vertical="center" wrapText="1"/>
    </xf>
    <xf numFmtId="0" fontId="2" fillId="7" borderId="6" xfId="0" applyFont="1" applyFill="1" applyBorder="1" applyAlignment="1">
      <alignment horizontal="left" vertical="center"/>
    </xf>
    <xf numFmtId="0" fontId="2" fillId="7" borderId="14" xfId="0" applyFont="1" applyFill="1" applyBorder="1" applyAlignment="1">
      <alignment horizontal="left" vertical="center"/>
    </xf>
    <xf numFmtId="0" fontId="2" fillId="7" borderId="24" xfId="0" applyFont="1" applyFill="1" applyBorder="1" applyAlignment="1">
      <alignment horizontal="left" vertical="center"/>
    </xf>
    <xf numFmtId="0" fontId="2" fillId="7" borderId="0" xfId="0" applyFont="1" applyFill="1" applyAlignment="1">
      <alignment horizontal="left" vertical="center"/>
    </xf>
    <xf numFmtId="0" fontId="2" fillId="7" borderId="26" xfId="0" applyFont="1" applyFill="1" applyBorder="1" applyAlignment="1">
      <alignment horizontal="left" vertical="center"/>
    </xf>
    <xf numFmtId="0" fontId="2" fillId="7" borderId="10" xfId="0" applyFont="1" applyFill="1" applyBorder="1" applyAlignment="1">
      <alignment horizontal="left" vertical="center"/>
    </xf>
    <xf numFmtId="0" fontId="2" fillId="7" borderId="18" xfId="0" applyFont="1" applyFill="1" applyBorder="1" applyAlignment="1">
      <alignment horizontal="left" vertical="center"/>
    </xf>
    <xf numFmtId="0" fontId="2" fillId="7" borderId="25" xfId="0" applyFont="1" applyFill="1" applyBorder="1" applyAlignment="1">
      <alignment horizontal="left" vertical="center"/>
    </xf>
    <xf numFmtId="0" fontId="2" fillId="10" borderId="7"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8" fillId="0" borderId="11"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2" fillId="10" borderId="18" xfId="0" applyFont="1" applyFill="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left" vertical="center"/>
    </xf>
    <xf numFmtId="0" fontId="4" fillId="0" borderId="28" xfId="0" applyFont="1" applyBorder="1" applyAlignment="1">
      <alignment horizontal="left" vertical="center" inden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 fillId="0" borderId="10" xfId="0" applyFont="1" applyBorder="1" applyAlignment="1">
      <alignment horizontal="left" vertical="center"/>
    </xf>
    <xf numFmtId="0" fontId="2" fillId="0" borderId="18" xfId="0" applyFont="1" applyBorder="1" applyAlignment="1">
      <alignment horizontal="left" vertical="center"/>
    </xf>
    <xf numFmtId="0" fontId="2" fillId="0" borderId="25" xfId="0" applyFont="1" applyBorder="1" applyAlignment="1">
      <alignment horizontal="left" vertical="center"/>
    </xf>
  </cellXfs>
  <cellStyles count="2">
    <cellStyle name="Normal" xfId="0" builtinId="0"/>
    <cellStyle name="Normal 2" xfId="1"/>
  </cellStyles>
  <dxfs count="2">
    <dxf>
      <font>
        <b/>
        <i val="0"/>
        <color rgb="FFFF0000"/>
      </font>
    </dxf>
    <dxf>
      <font>
        <b/>
        <i val="0"/>
        <color rgb="FFFF0000"/>
      </font>
    </dxf>
  </dxfs>
  <tableStyles count="0" defaultTableStyle="TableStyleMedium9" defaultPivotStyle="PivotStyleLight16"/>
  <colors>
    <mruColors>
      <color rgb="FFD5FF18"/>
      <color rgb="FF00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82550</xdr:rowOff>
    </xdr:from>
    <xdr:ext cx="1905000" cy="855980"/>
    <xdr:pic>
      <xdr:nvPicPr>
        <xdr:cNvPr id="2" name="Picture 1" descr="A picture containing text&#10;&#10;Description automatically generated">
          <a:extLst>
            <a:ext uri="{FF2B5EF4-FFF2-40B4-BE49-F238E27FC236}">
              <a16:creationId xmlns:a16="http://schemas.microsoft.com/office/drawing/2014/main" id="{A587406B-631D-488F-A43C-52EE53BB4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82550"/>
          <a:ext cx="1905000" cy="855980"/>
        </a:xfrm>
        <a:prstGeom prst="rect">
          <a:avLst/>
        </a:prstGeom>
      </xdr:spPr>
    </xdr:pic>
    <xdr:clientData/>
  </xdr:oneCellAnchor>
  <xdr:twoCellAnchor editAs="oneCell">
    <xdr:from>
      <xdr:col>1</xdr:col>
      <xdr:colOff>504825</xdr:colOff>
      <xdr:row>1</xdr:row>
      <xdr:rowOff>147233</xdr:rowOff>
    </xdr:from>
    <xdr:to>
      <xdr:col>1</xdr:col>
      <xdr:colOff>1981200</xdr:colOff>
      <xdr:row>5</xdr:row>
      <xdr:rowOff>152288</xdr:rowOff>
    </xdr:to>
    <xdr:pic>
      <xdr:nvPicPr>
        <xdr:cNvPr id="4" name="Picture 3">
          <a:extLst>
            <a:ext uri="{FF2B5EF4-FFF2-40B4-BE49-F238E27FC236}">
              <a16:creationId xmlns:a16="http://schemas.microsoft.com/office/drawing/2014/main" id="{0AD30832-A24F-45CF-AA7F-A8A6B50B97FF}"/>
            </a:ext>
          </a:extLst>
        </xdr:cNvPr>
        <xdr:cNvPicPr>
          <a:picLocks noChangeAspect="1"/>
        </xdr:cNvPicPr>
      </xdr:nvPicPr>
      <xdr:blipFill>
        <a:blip xmlns:r="http://schemas.openxmlformats.org/officeDocument/2006/relationships" r:embed="rId2"/>
        <a:stretch>
          <a:fillRect/>
        </a:stretch>
      </xdr:blipFill>
      <xdr:spPr>
        <a:xfrm>
          <a:off x="2009775" y="337733"/>
          <a:ext cx="1476375" cy="767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25400</xdr:colOff>
      <xdr:row>0</xdr:row>
      <xdr:rowOff>82550</xdr:rowOff>
    </xdr:from>
    <xdr:ext cx="1905000" cy="855980"/>
    <xdr:pic>
      <xdr:nvPicPr>
        <xdr:cNvPr id="2" name="Picture 1" descr="A picture containing text&#10;&#10;Description automatically generated">
          <a:extLst>
            <a:ext uri="{FF2B5EF4-FFF2-40B4-BE49-F238E27FC236}">
              <a16:creationId xmlns:a16="http://schemas.microsoft.com/office/drawing/2014/main" id="{B293A0CD-15B2-4428-911B-8892F8B792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82550"/>
          <a:ext cx="1905000" cy="855980"/>
        </a:xfrm>
        <a:prstGeom prst="rect">
          <a:avLst/>
        </a:prstGeom>
      </xdr:spPr>
    </xdr:pic>
    <xdr:clientData/>
  </xdr:oneCellAnchor>
  <xdr:twoCellAnchor editAs="oneCell">
    <xdr:from>
      <xdr:col>1</xdr:col>
      <xdr:colOff>1704975</xdr:colOff>
      <xdr:row>1</xdr:row>
      <xdr:rowOff>35169</xdr:rowOff>
    </xdr:from>
    <xdr:to>
      <xdr:col>1</xdr:col>
      <xdr:colOff>3067050</xdr:colOff>
      <xdr:row>4</xdr:row>
      <xdr:rowOff>171339</xdr:rowOff>
    </xdr:to>
    <xdr:pic>
      <xdr:nvPicPr>
        <xdr:cNvPr id="5" name="Picture 4">
          <a:extLst>
            <a:ext uri="{FF2B5EF4-FFF2-40B4-BE49-F238E27FC236}">
              <a16:creationId xmlns:a16="http://schemas.microsoft.com/office/drawing/2014/main" id="{683418C3-FA48-41B9-A4E7-79565F44A939}"/>
            </a:ext>
          </a:extLst>
        </xdr:cNvPr>
        <xdr:cNvPicPr>
          <a:picLocks noChangeAspect="1"/>
        </xdr:cNvPicPr>
      </xdr:nvPicPr>
      <xdr:blipFill>
        <a:blip xmlns:r="http://schemas.openxmlformats.org/officeDocument/2006/relationships" r:embed="rId2"/>
        <a:stretch>
          <a:fillRect/>
        </a:stretch>
      </xdr:blipFill>
      <xdr:spPr>
        <a:xfrm>
          <a:off x="2133600" y="225669"/>
          <a:ext cx="1362075" cy="707670"/>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O46"/>
  <sheetViews>
    <sheetView showGridLines="0" tabSelected="1" showRuler="0" zoomScaleNormal="100" zoomScalePageLayoutView="80" workbookViewId="0">
      <selection activeCell="E5" sqref="E5:H5"/>
    </sheetView>
  </sheetViews>
  <sheetFormatPr defaultColWidth="8.88671875" defaultRowHeight="12.75" x14ac:dyDescent="0.2"/>
  <cols>
    <col min="1" max="1" width="17.5546875" style="31" customWidth="1"/>
    <col min="2" max="2" width="55.6640625" style="3" customWidth="1"/>
    <col min="3" max="7" width="10.5546875" style="70" bestFit="1" customWidth="1"/>
    <col min="8" max="8" width="13.5546875" style="3" customWidth="1"/>
    <col min="9" max="16384" width="8.88671875" style="3"/>
  </cols>
  <sheetData>
    <row r="1" spans="1:15" customFormat="1" ht="15" customHeight="1" x14ac:dyDescent="0.2">
      <c r="A1" s="120"/>
      <c r="B1" s="120"/>
      <c r="C1" s="120"/>
      <c r="D1" s="120"/>
      <c r="E1" s="120"/>
      <c r="F1" s="120"/>
      <c r="G1" s="120"/>
      <c r="H1" s="120"/>
      <c r="O1" s="62"/>
    </row>
    <row r="2" spans="1:15" customFormat="1" ht="15" customHeight="1" x14ac:dyDescent="0.2">
      <c r="A2" s="7"/>
      <c r="B2" s="3"/>
      <c r="K2" s="80"/>
      <c r="O2" s="62"/>
    </row>
    <row r="3" spans="1:15" customFormat="1" ht="15" customHeight="1" x14ac:dyDescent="0.2">
      <c r="A3" s="7"/>
      <c r="E3" s="163" t="s">
        <v>0</v>
      </c>
      <c r="F3" s="164"/>
      <c r="G3" s="164"/>
      <c r="H3" s="164"/>
      <c r="K3" s="80"/>
      <c r="O3" s="62"/>
    </row>
    <row r="4" spans="1:15" customFormat="1" ht="15" customHeight="1" x14ac:dyDescent="0.2">
      <c r="A4" s="7"/>
      <c r="E4" s="164"/>
      <c r="F4" s="164"/>
      <c r="G4" s="164"/>
      <c r="H4" s="164"/>
      <c r="K4" s="80"/>
      <c r="O4" s="62"/>
    </row>
    <row r="5" spans="1:15" customFormat="1" ht="15" customHeight="1" x14ac:dyDescent="0.2">
      <c r="A5" s="7"/>
      <c r="E5" s="165" t="s">
        <v>279</v>
      </c>
      <c r="F5" s="166"/>
      <c r="G5" s="166"/>
      <c r="H5" s="166"/>
      <c r="K5" s="80"/>
      <c r="O5" s="62"/>
    </row>
    <row r="6" spans="1:15" customFormat="1" ht="15" customHeight="1" x14ac:dyDescent="0.25">
      <c r="A6" s="7"/>
      <c r="E6" s="125"/>
      <c r="F6" s="126"/>
      <c r="G6" s="126"/>
      <c r="H6" s="126"/>
      <c r="K6" s="80"/>
      <c r="O6" s="62"/>
    </row>
    <row r="7" spans="1:15" x14ac:dyDescent="0.2">
      <c r="A7" s="101" t="s">
        <v>1</v>
      </c>
      <c r="B7" s="104"/>
    </row>
    <row r="8" spans="1:15" x14ac:dyDescent="0.2">
      <c r="A8" s="101" t="s">
        <v>2</v>
      </c>
      <c r="B8" s="104"/>
    </row>
    <row r="10" spans="1:15" ht="32.25" customHeight="1" x14ac:dyDescent="0.2">
      <c r="A10" s="30" t="s">
        <v>3</v>
      </c>
      <c r="B10" s="28" t="s">
        <v>4</v>
      </c>
      <c r="C10" s="156" t="s">
        <v>5</v>
      </c>
      <c r="D10" s="157"/>
      <c r="E10" s="158"/>
      <c r="F10" s="156" t="s">
        <v>6</v>
      </c>
      <c r="G10" s="157"/>
      <c r="H10" s="84" t="s">
        <v>7</v>
      </c>
    </row>
    <row r="11" spans="1:15" ht="14.25" customHeight="1" x14ac:dyDescent="0.2">
      <c r="A11" s="30"/>
      <c r="B11" s="28"/>
      <c r="C11" s="71" t="s">
        <v>8</v>
      </c>
      <c r="D11" s="72" t="s">
        <v>9</v>
      </c>
      <c r="E11" s="73" t="s">
        <v>10</v>
      </c>
      <c r="F11" s="71" t="s">
        <v>11</v>
      </c>
      <c r="G11" s="81" t="s">
        <v>273</v>
      </c>
      <c r="H11" s="84"/>
    </row>
    <row r="12" spans="1:15" ht="14.25" customHeight="1" x14ac:dyDescent="0.2">
      <c r="A12" s="38" t="s">
        <v>12</v>
      </c>
      <c r="B12" s="69" t="str">
        <f>Detail!B12</f>
        <v>PRODUCER</v>
      </c>
      <c r="C12" s="74">
        <f>Detail!L18</f>
        <v>0</v>
      </c>
      <c r="D12" s="75">
        <f>Detail!M18</f>
        <v>0</v>
      </c>
      <c r="E12" s="76">
        <f>Detail!N18</f>
        <v>0</v>
      </c>
      <c r="F12" s="74">
        <f>Detail!P18</f>
        <v>0</v>
      </c>
      <c r="G12" s="82">
        <f>Detail!Q18</f>
        <v>0</v>
      </c>
      <c r="H12" s="85">
        <f>Detail!J18</f>
        <v>0</v>
      </c>
    </row>
    <row r="13" spans="1:15" ht="14.25" customHeight="1" x14ac:dyDescent="0.2">
      <c r="A13" s="38" t="s">
        <v>13</v>
      </c>
      <c r="B13" s="69" t="str">
        <f>Detail!B20</f>
        <v>RIGHTS ACQUISITION</v>
      </c>
      <c r="C13" s="74">
        <f>Detail!L29</f>
        <v>0</v>
      </c>
      <c r="D13" s="75">
        <f>Detail!M29</f>
        <v>0</v>
      </c>
      <c r="E13" s="76">
        <f>Detail!N29</f>
        <v>0</v>
      </c>
      <c r="F13" s="74">
        <f>Detail!P29</f>
        <v>0</v>
      </c>
      <c r="G13" s="82">
        <f>Detail!Q29</f>
        <v>0</v>
      </c>
      <c r="H13" s="85">
        <f>Detail!J29</f>
        <v>0</v>
      </c>
    </row>
    <row r="14" spans="1:15" ht="14.25" customHeight="1" x14ac:dyDescent="0.2">
      <c r="A14" s="38" t="s">
        <v>14</v>
      </c>
      <c r="B14" s="69" t="str">
        <f>Detail!B31</f>
        <v>PROJECT PROPOSAL PREPARATION</v>
      </c>
      <c r="C14" s="74">
        <f>Detail!L38</f>
        <v>0</v>
      </c>
      <c r="D14" s="75">
        <f>Detail!M38</f>
        <v>0</v>
      </c>
      <c r="E14" s="76">
        <f>Detail!N38</f>
        <v>0</v>
      </c>
      <c r="F14" s="74">
        <f>Detail!P38</f>
        <v>0</v>
      </c>
      <c r="G14" s="82">
        <f>Detail!Q38</f>
        <v>0</v>
      </c>
      <c r="H14" s="85">
        <f>Detail!J38</f>
        <v>0</v>
      </c>
    </row>
    <row r="15" spans="1:15" s="4" customFormat="1" ht="14.25" customHeight="1" x14ac:dyDescent="0.2">
      <c r="A15" s="30"/>
      <c r="B15" s="28" t="s">
        <v>15</v>
      </c>
      <c r="C15" s="77">
        <f t="shared" ref="C15:H15" si="0">SUM(C12:C14)</f>
        <v>0</v>
      </c>
      <c r="D15" s="78">
        <f t="shared" si="0"/>
        <v>0</v>
      </c>
      <c r="E15" s="79">
        <f t="shared" si="0"/>
        <v>0</v>
      </c>
      <c r="F15" s="77">
        <f t="shared" si="0"/>
        <v>0</v>
      </c>
      <c r="G15" s="83">
        <f t="shared" si="0"/>
        <v>0</v>
      </c>
      <c r="H15" s="86">
        <f t="shared" si="0"/>
        <v>0</v>
      </c>
    </row>
    <row r="16" spans="1:15" s="4" customFormat="1" ht="14.25" customHeight="1" x14ac:dyDescent="0.2">
      <c r="A16" s="30"/>
      <c r="B16" s="28"/>
      <c r="C16" s="77"/>
      <c r="D16" s="78"/>
      <c r="E16" s="79"/>
      <c r="F16" s="77"/>
      <c r="G16" s="83"/>
      <c r="H16" s="87"/>
    </row>
    <row r="17" spans="1:8" ht="14.25" customHeight="1" x14ac:dyDescent="0.2">
      <c r="A17" s="38" t="s">
        <v>16</v>
      </c>
      <c r="B17" s="69" t="str">
        <f>Detail!B42</f>
        <v>KEY ROLES</v>
      </c>
      <c r="C17" s="74">
        <f>Detail!L55</f>
        <v>0</v>
      </c>
      <c r="D17" s="75">
        <f>Detail!M55</f>
        <v>0</v>
      </c>
      <c r="E17" s="76">
        <f>Detail!N55</f>
        <v>0</v>
      </c>
      <c r="F17" s="74">
        <f>Detail!P55</f>
        <v>0</v>
      </c>
      <c r="G17" s="82">
        <f>Detail!Q55</f>
        <v>0</v>
      </c>
      <c r="H17" s="85">
        <f>Detail!J55</f>
        <v>0</v>
      </c>
    </row>
    <row r="18" spans="1:8" ht="14.25" customHeight="1" x14ac:dyDescent="0.2">
      <c r="A18" s="38" t="s">
        <v>17</v>
      </c>
      <c r="B18" s="69" t="str">
        <f>Detail!B57</f>
        <v>DESIGN LABOUR</v>
      </c>
      <c r="C18" s="74">
        <f>Detail!L70</f>
        <v>0</v>
      </c>
      <c r="D18" s="75">
        <f>Detail!M70</f>
        <v>0</v>
      </c>
      <c r="E18" s="76">
        <f>Detail!N70</f>
        <v>0</v>
      </c>
      <c r="F18" s="74">
        <f>Detail!P70</f>
        <v>0</v>
      </c>
      <c r="G18" s="82">
        <f>Detail!Q70</f>
        <v>0</v>
      </c>
      <c r="H18" s="85">
        <f>Detail!J70</f>
        <v>0</v>
      </c>
    </row>
    <row r="19" spans="1:8" ht="14.25" customHeight="1" x14ac:dyDescent="0.2">
      <c r="A19" s="38" t="s">
        <v>18</v>
      </c>
      <c r="B19" s="69" t="str">
        <f>Detail!B72</f>
        <v>PROGRAMMING LABOUR</v>
      </c>
      <c r="C19" s="74">
        <f>Detail!L81</f>
        <v>0</v>
      </c>
      <c r="D19" s="75">
        <f>Detail!M81</f>
        <v>0</v>
      </c>
      <c r="E19" s="76">
        <f>Detail!N81</f>
        <v>0</v>
      </c>
      <c r="F19" s="74">
        <f>Detail!P81</f>
        <v>0</v>
      </c>
      <c r="G19" s="82">
        <f>Detail!Q81</f>
        <v>0</v>
      </c>
      <c r="H19" s="85">
        <f>Detail!J81</f>
        <v>0</v>
      </c>
    </row>
    <row r="20" spans="1:8" ht="14.25" customHeight="1" x14ac:dyDescent="0.2">
      <c r="A20" s="38" t="s">
        <v>19</v>
      </c>
      <c r="B20" s="69" t="str">
        <f>Detail!B83</f>
        <v>AUDIO/VIDEO LABOUR</v>
      </c>
      <c r="C20" s="74">
        <f>Detail!L94</f>
        <v>0</v>
      </c>
      <c r="D20" s="75">
        <f>Detail!M94</f>
        <v>0</v>
      </c>
      <c r="E20" s="76">
        <f>Detail!N94</f>
        <v>0</v>
      </c>
      <c r="F20" s="74">
        <f>Detail!P94</f>
        <v>0</v>
      </c>
      <c r="G20" s="82">
        <f>Detail!Q94</f>
        <v>0</v>
      </c>
      <c r="H20" s="85">
        <f>Detail!J94</f>
        <v>0</v>
      </c>
    </row>
    <row r="21" spans="1:8" ht="14.25" customHeight="1" x14ac:dyDescent="0.2">
      <c r="A21" s="38" t="s">
        <v>20</v>
      </c>
      <c r="B21" s="69" t="str">
        <f>Detail!B96</f>
        <v>TALENT</v>
      </c>
      <c r="C21" s="74">
        <f>Detail!L102</f>
        <v>0</v>
      </c>
      <c r="D21" s="75">
        <f>Detail!M102</f>
        <v>0</v>
      </c>
      <c r="E21" s="76">
        <f>Detail!N102</f>
        <v>0</v>
      </c>
      <c r="F21" s="74">
        <f>Detail!P102</f>
        <v>0</v>
      </c>
      <c r="G21" s="82">
        <f>Detail!Q102</f>
        <v>0</v>
      </c>
      <c r="H21" s="85">
        <f>Detail!J102</f>
        <v>0</v>
      </c>
    </row>
    <row r="22" spans="1:8" ht="14.25" customHeight="1" x14ac:dyDescent="0.2">
      <c r="A22" s="38" t="s">
        <v>21</v>
      </c>
      <c r="B22" s="69" t="str">
        <f>Detail!B104</f>
        <v>ADMINISTRATION LABOUR</v>
      </c>
      <c r="C22" s="74">
        <f>Detail!L109</f>
        <v>0</v>
      </c>
      <c r="D22" s="75">
        <f>Detail!M109</f>
        <v>0</v>
      </c>
      <c r="E22" s="76">
        <f>Detail!N109</f>
        <v>0</v>
      </c>
      <c r="F22" s="74">
        <f>Detail!P109</f>
        <v>0</v>
      </c>
      <c r="G22" s="82">
        <f>Detail!Q109</f>
        <v>0</v>
      </c>
      <c r="H22" s="85">
        <f>Detail!J109</f>
        <v>0</v>
      </c>
    </row>
    <row r="23" spans="1:8" ht="14.25" customHeight="1" x14ac:dyDescent="0.2">
      <c r="A23" s="38" t="s">
        <v>22</v>
      </c>
      <c r="B23" s="69" t="str">
        <f>Detail!B111</f>
        <v>OTHER LABOUR</v>
      </c>
      <c r="C23" s="74">
        <f>Detail!L125</f>
        <v>0</v>
      </c>
      <c r="D23" s="75">
        <f>Detail!M125</f>
        <v>0</v>
      </c>
      <c r="E23" s="76">
        <f>Detail!N125</f>
        <v>0</v>
      </c>
      <c r="F23" s="74">
        <f>Detail!P125</f>
        <v>0</v>
      </c>
      <c r="G23" s="82">
        <f>Detail!Q125</f>
        <v>0</v>
      </c>
      <c r="H23" s="85">
        <f>Detail!J125</f>
        <v>0</v>
      </c>
    </row>
    <row r="24" spans="1:8" s="4" customFormat="1" ht="14.25" customHeight="1" x14ac:dyDescent="0.2">
      <c r="A24" s="30"/>
      <c r="B24" s="28" t="s">
        <v>23</v>
      </c>
      <c r="C24" s="77">
        <f t="shared" ref="C24:H24" si="1">SUM(C17:C23)</f>
        <v>0</v>
      </c>
      <c r="D24" s="78">
        <f t="shared" si="1"/>
        <v>0</v>
      </c>
      <c r="E24" s="79">
        <f t="shared" si="1"/>
        <v>0</v>
      </c>
      <c r="F24" s="77">
        <f t="shared" si="1"/>
        <v>0</v>
      </c>
      <c r="G24" s="83">
        <f t="shared" si="1"/>
        <v>0</v>
      </c>
      <c r="H24" s="86">
        <f t="shared" si="1"/>
        <v>0</v>
      </c>
    </row>
    <row r="25" spans="1:8" s="4" customFormat="1" ht="14.25" customHeight="1" x14ac:dyDescent="0.2">
      <c r="A25" s="30"/>
      <c r="B25" s="28"/>
      <c r="C25" s="77"/>
      <c r="D25" s="78"/>
      <c r="E25" s="79"/>
      <c r="F25" s="77"/>
      <c r="G25" s="83"/>
      <c r="H25" s="86"/>
    </row>
    <row r="26" spans="1:8" ht="14.25" customHeight="1" x14ac:dyDescent="0.2">
      <c r="A26" s="38" t="s">
        <v>24</v>
      </c>
      <c r="B26" s="69" t="str">
        <f>Detail!B129</f>
        <v>EQUIPMENT AND MATERIALS</v>
      </c>
      <c r="C26" s="74">
        <f>Detail!L141</f>
        <v>0</v>
      </c>
      <c r="D26" s="75">
        <f>Detail!M141</f>
        <v>0</v>
      </c>
      <c r="E26" s="76">
        <f>Detail!N141</f>
        <v>0</v>
      </c>
      <c r="F26" s="74">
        <f>Detail!P141</f>
        <v>0</v>
      </c>
      <c r="G26" s="82">
        <f>Detail!Q141</f>
        <v>0</v>
      </c>
      <c r="H26" s="85">
        <f>Detail!J141</f>
        <v>0</v>
      </c>
    </row>
    <row r="27" spans="1:8" ht="14.25" customHeight="1" x14ac:dyDescent="0.2">
      <c r="A27" s="38" t="s">
        <v>25</v>
      </c>
      <c r="B27" s="69" t="str">
        <f>Detail!B143</f>
        <v xml:space="preserve">AUDIO/VIDEO EQUIPMENT AND MATERIALS </v>
      </c>
      <c r="C27" s="74">
        <f>Detail!L158</f>
        <v>0</v>
      </c>
      <c r="D27" s="75">
        <f>Detail!M158</f>
        <v>0</v>
      </c>
      <c r="E27" s="76">
        <f>Detail!N158</f>
        <v>0</v>
      </c>
      <c r="F27" s="74">
        <f>Detail!P158</f>
        <v>0</v>
      </c>
      <c r="G27" s="82">
        <f>Detail!Q158</f>
        <v>0</v>
      </c>
      <c r="H27" s="85">
        <f>Detail!J158</f>
        <v>0</v>
      </c>
    </row>
    <row r="28" spans="1:8" s="4" customFormat="1" ht="14.25" customHeight="1" x14ac:dyDescent="0.2">
      <c r="A28" s="30"/>
      <c r="B28" s="28" t="s">
        <v>26</v>
      </c>
      <c r="C28" s="77">
        <f t="shared" ref="C28:H28" si="2">SUM(C26:C27)</f>
        <v>0</v>
      </c>
      <c r="D28" s="78">
        <f t="shared" si="2"/>
        <v>0</v>
      </c>
      <c r="E28" s="79">
        <f t="shared" si="2"/>
        <v>0</v>
      </c>
      <c r="F28" s="77">
        <f t="shared" si="2"/>
        <v>0</v>
      </c>
      <c r="G28" s="83">
        <f t="shared" si="2"/>
        <v>0</v>
      </c>
      <c r="H28" s="86">
        <f t="shared" si="2"/>
        <v>0</v>
      </c>
    </row>
    <row r="29" spans="1:8" s="4" customFormat="1" ht="14.25" customHeight="1" x14ac:dyDescent="0.2">
      <c r="A29" s="30"/>
      <c r="B29" s="28"/>
      <c r="C29" s="77"/>
      <c r="D29" s="78"/>
      <c r="E29" s="79"/>
      <c r="F29" s="77"/>
      <c r="G29" s="83"/>
      <c r="H29" s="88"/>
    </row>
    <row r="30" spans="1:8" s="4" customFormat="1" ht="14.25" customHeight="1" x14ac:dyDescent="0.2">
      <c r="A30" s="30"/>
      <c r="B30" s="28" t="s">
        <v>27</v>
      </c>
      <c r="C30" s="77">
        <f t="shared" ref="C30:H30" si="3">C24+C28</f>
        <v>0</v>
      </c>
      <c r="D30" s="78">
        <f t="shared" si="3"/>
        <v>0</v>
      </c>
      <c r="E30" s="79">
        <f t="shared" si="3"/>
        <v>0</v>
      </c>
      <c r="F30" s="77">
        <f t="shared" si="3"/>
        <v>0</v>
      </c>
      <c r="G30" s="83">
        <f t="shared" si="3"/>
        <v>0</v>
      </c>
      <c r="H30" s="86">
        <f t="shared" si="3"/>
        <v>0</v>
      </c>
    </row>
    <row r="31" spans="1:8" s="4" customFormat="1" ht="14.25" customHeight="1" x14ac:dyDescent="0.2">
      <c r="A31" s="30"/>
      <c r="B31" s="28"/>
      <c r="C31" s="77"/>
      <c r="D31" s="78"/>
      <c r="E31" s="79"/>
      <c r="F31" s="77"/>
      <c r="G31" s="83"/>
      <c r="H31" s="88"/>
    </row>
    <row r="32" spans="1:8" ht="14.25" customHeight="1" x14ac:dyDescent="0.2">
      <c r="A32" s="38" t="s">
        <v>28</v>
      </c>
      <c r="B32" s="69" t="str">
        <f>Detail!B164</f>
        <v>ADMINISTRATION</v>
      </c>
      <c r="C32" s="74">
        <f>Detail!L176</f>
        <v>0</v>
      </c>
      <c r="D32" s="75">
        <f>Detail!M176</f>
        <v>0</v>
      </c>
      <c r="E32" s="76">
        <f>Detail!N176</f>
        <v>0</v>
      </c>
      <c r="F32" s="74">
        <f>Detail!P176</f>
        <v>0</v>
      </c>
      <c r="G32" s="82">
        <f>Detail!Q176</f>
        <v>0</v>
      </c>
      <c r="H32" s="85">
        <f>Detail!J176</f>
        <v>0</v>
      </c>
    </row>
    <row r="33" spans="1:8" ht="14.25" customHeight="1" x14ac:dyDescent="0.2">
      <c r="A33" s="68"/>
      <c r="B33" s="28" t="s">
        <v>29</v>
      </c>
      <c r="C33" s="77">
        <f>C32</f>
        <v>0</v>
      </c>
      <c r="D33" s="78">
        <f>D32</f>
        <v>0</v>
      </c>
      <c r="E33" s="79">
        <f>E32</f>
        <v>0</v>
      </c>
      <c r="F33" s="77">
        <f>F32</f>
        <v>0</v>
      </c>
      <c r="G33" s="83">
        <f>G32</f>
        <v>0</v>
      </c>
      <c r="H33" s="86">
        <f>SUM(H32:H32)</f>
        <v>0</v>
      </c>
    </row>
    <row r="34" spans="1:8" ht="14.25" customHeight="1" x14ac:dyDescent="0.2">
      <c r="A34" s="68"/>
      <c r="B34" s="69"/>
      <c r="C34" s="74"/>
      <c r="D34" s="75"/>
      <c r="E34" s="76"/>
      <c r="F34" s="74"/>
      <c r="G34" s="109"/>
      <c r="H34" s="89"/>
    </row>
    <row r="35" spans="1:8" ht="14.25" customHeight="1" x14ac:dyDescent="0.2">
      <c r="A35" s="68"/>
      <c r="B35" s="28" t="s">
        <v>30</v>
      </c>
      <c r="C35" s="77"/>
      <c r="D35" s="78"/>
      <c r="E35" s="108"/>
      <c r="F35" s="77"/>
      <c r="G35" s="110"/>
      <c r="H35" s="89"/>
    </row>
    <row r="36" spans="1:8" ht="14.25" customHeight="1" x14ac:dyDescent="0.2">
      <c r="A36" s="98" t="s">
        <v>31</v>
      </c>
      <c r="B36" s="69" t="str">
        <f>Detail!B182</f>
        <v xml:space="preserve">  CORPORATE OVERHEAD - CANADIAN</v>
      </c>
      <c r="C36" s="74">
        <f>ROUND(Detail!L182,0)</f>
        <v>0</v>
      </c>
      <c r="D36" s="75">
        <f>ROUND(Detail!M182,0)</f>
        <v>0</v>
      </c>
      <c r="E36" s="107">
        <f>ROUND(Detail!N182,0)</f>
        <v>0</v>
      </c>
      <c r="F36" s="74">
        <f>ROUND(Detail!P182,0)</f>
        <v>0</v>
      </c>
      <c r="G36" s="107">
        <f>ROUND(Detail!Q182,0)</f>
        <v>0</v>
      </c>
      <c r="H36" s="86">
        <f>ROUND(Detail!J182,0)</f>
        <v>0</v>
      </c>
    </row>
    <row r="37" spans="1:8" ht="14.25" customHeight="1" x14ac:dyDescent="0.2">
      <c r="A37" s="98" t="s">
        <v>31</v>
      </c>
      <c r="B37" s="69" t="str">
        <f>Detail!B183</f>
        <v xml:space="preserve">  CORPORATE OVERHEAD - DANISH</v>
      </c>
      <c r="C37" s="74">
        <f>ROUND(Detail!L183,0)</f>
        <v>0</v>
      </c>
      <c r="D37" s="75">
        <f>ROUND(Detail!M183,0)</f>
        <v>0</v>
      </c>
      <c r="E37" s="107">
        <f>ROUND(Detail!N183,0)</f>
        <v>0</v>
      </c>
      <c r="F37" s="74">
        <f>ROUND(Detail!P183,0)</f>
        <v>0</v>
      </c>
      <c r="G37" s="107">
        <f>ROUND(Detail!Q183,0)</f>
        <v>0</v>
      </c>
      <c r="H37" s="86">
        <f>ROUND(Detail!J183,0)</f>
        <v>0</v>
      </c>
    </row>
    <row r="38" spans="1:8" ht="14.25" customHeight="1" x14ac:dyDescent="0.2">
      <c r="A38" s="98" t="s">
        <v>32</v>
      </c>
      <c r="B38" s="69" t="str">
        <f>Detail!B184</f>
        <v xml:space="preserve">  CONTINGENCY - CANADIAN</v>
      </c>
      <c r="C38" s="74">
        <f>ROUND(Detail!L184,0)</f>
        <v>0</v>
      </c>
      <c r="D38" s="75">
        <f>ROUND(Detail!M184,0)</f>
        <v>0</v>
      </c>
      <c r="E38" s="107">
        <f>ROUND(Detail!N184,0)</f>
        <v>0</v>
      </c>
      <c r="F38" s="74">
        <f>ROUND(Detail!P184,0)</f>
        <v>0</v>
      </c>
      <c r="G38" s="107">
        <f>ROUND(Detail!Q184,0)</f>
        <v>0</v>
      </c>
      <c r="H38" s="86">
        <f>ROUND(Detail!J184,0)</f>
        <v>0</v>
      </c>
    </row>
    <row r="39" spans="1:8" ht="14.25" customHeight="1" x14ac:dyDescent="0.2">
      <c r="A39" s="98" t="s">
        <v>32</v>
      </c>
      <c r="B39" s="69" t="str">
        <f>Detail!B185</f>
        <v xml:space="preserve">  CONTINGENCY - DANISH</v>
      </c>
      <c r="C39" s="74">
        <f>ROUND(Detail!L185,0)</f>
        <v>0</v>
      </c>
      <c r="D39" s="75">
        <f>ROUND(Detail!M185,0)</f>
        <v>0</v>
      </c>
      <c r="E39" s="107">
        <f>ROUND(Detail!N185,0)</f>
        <v>0</v>
      </c>
      <c r="F39" s="74">
        <f>ROUND(Detail!P185,0)</f>
        <v>0</v>
      </c>
      <c r="G39" s="107">
        <f>ROUND(Detail!Q185,0)</f>
        <v>0</v>
      </c>
      <c r="H39" s="86">
        <f>ROUND(Detail!J185,0)</f>
        <v>0</v>
      </c>
    </row>
    <row r="40" spans="1:8" s="4" customFormat="1" ht="14.25" customHeight="1" x14ac:dyDescent="0.2">
      <c r="C40" s="116"/>
      <c r="D40" s="116"/>
      <c r="E40" s="116"/>
      <c r="F40" s="116"/>
      <c r="G40" s="116"/>
      <c r="H40" s="116"/>
    </row>
    <row r="41" spans="1:8" s="4" customFormat="1" ht="14.25" customHeight="1" x14ac:dyDescent="0.25">
      <c r="A41" s="28"/>
      <c r="B41" s="118" t="s">
        <v>33</v>
      </c>
      <c r="C41" s="117">
        <f>SUM(C15+C24+C28+C33+C36+C37+C38+C39)</f>
        <v>0</v>
      </c>
      <c r="D41" s="117">
        <f t="shared" ref="D41:G41" si="4">SUM(D15+D24+D28+D33+D36+D37+D38+D39)</f>
        <v>0</v>
      </c>
      <c r="E41" s="117">
        <f t="shared" si="4"/>
        <v>0</v>
      </c>
      <c r="F41" s="117">
        <f t="shared" si="4"/>
        <v>0</v>
      </c>
      <c r="G41" s="117">
        <f t="shared" si="4"/>
        <v>0</v>
      </c>
      <c r="H41" s="119">
        <f>H15+H24+H28+H33+H36+H39+H37+H38</f>
        <v>0</v>
      </c>
    </row>
    <row r="42" spans="1:8" ht="12" customHeight="1" x14ac:dyDescent="0.2">
      <c r="A42" s="159"/>
      <c r="B42" s="160"/>
      <c r="C42" s="161"/>
      <c r="D42" s="161"/>
      <c r="E42" s="161"/>
      <c r="F42" s="161"/>
      <c r="G42" s="161"/>
      <c r="H42" s="161"/>
    </row>
    <row r="43" spans="1:8" ht="18" customHeight="1" x14ac:dyDescent="0.2">
      <c r="A43" s="29" t="s">
        <v>34</v>
      </c>
      <c r="B43" s="103"/>
      <c r="C43" s="90"/>
      <c r="D43" s="3"/>
      <c r="E43" s="3"/>
      <c r="F43" s="3"/>
      <c r="G43" s="3"/>
    </row>
    <row r="44" spans="1:8" ht="18" customHeight="1" x14ac:dyDescent="0.2">
      <c r="A44" s="29" t="s">
        <v>35</v>
      </c>
      <c r="B44" s="102"/>
      <c r="C44" s="90" t="str">
        <f>IF(OR(H36&gt;(0.1*H30),H39&gt;(0.1*H30)),"    Please check : Account F and/or G exceeds the cap!","")</f>
        <v/>
      </c>
      <c r="D44" s="3"/>
      <c r="E44" s="3"/>
      <c r="F44" s="3"/>
      <c r="G44" s="3"/>
    </row>
    <row r="45" spans="1:8" ht="36.75" customHeight="1" x14ac:dyDescent="0.2">
      <c r="A45" s="40" t="s">
        <v>36</v>
      </c>
      <c r="B45" s="99"/>
      <c r="C45" s="105"/>
      <c r="D45" s="3"/>
      <c r="E45" s="3"/>
      <c r="F45" s="3"/>
      <c r="G45" s="3"/>
    </row>
    <row r="46" spans="1:8" ht="30" customHeight="1" x14ac:dyDescent="0.2">
      <c r="A46" s="162" t="s">
        <v>37</v>
      </c>
      <c r="B46" s="162"/>
      <c r="C46" s="162"/>
      <c r="D46" s="162"/>
      <c r="E46" s="162"/>
      <c r="F46" s="162"/>
      <c r="G46" s="162"/>
      <c r="H46" s="162"/>
    </row>
  </sheetData>
  <sheetProtection selectLockedCells="1"/>
  <mergeCells count="6">
    <mergeCell ref="C10:E10"/>
    <mergeCell ref="A42:H42"/>
    <mergeCell ref="F10:G10"/>
    <mergeCell ref="A46:H46"/>
    <mergeCell ref="E3:H4"/>
    <mergeCell ref="E5:H5"/>
  </mergeCells>
  <phoneticPr fontId="0" type="noConversion"/>
  <printOptions horizontalCentered="1"/>
  <pageMargins left="0.55118110236220474" right="0.55118110236220474" top="0.96250000000000002" bottom="0.74803149606299213" header="0.51181102362204722" footer="0.51181102362204722"/>
  <pageSetup scale="76" firstPageNumber="2" orientation="landscape" r:id="rId1"/>
  <headerFooter alignWithMargins="0"/>
  <ignoredErrors>
    <ignoredError sqref="A12:A14 A17:A23 A26:A27 A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236"/>
  <sheetViews>
    <sheetView showGridLines="0" showRuler="0" zoomScaleNormal="100" zoomScalePageLayoutView="60" workbookViewId="0">
      <selection activeCell="B12" sqref="B12"/>
    </sheetView>
  </sheetViews>
  <sheetFormatPr defaultColWidth="8.88671875" defaultRowHeight="15" customHeight="1" x14ac:dyDescent="0.2"/>
  <cols>
    <col min="1" max="1" width="5" style="7" customWidth="1"/>
    <col min="2" max="2" width="47.88671875" customWidth="1"/>
    <col min="3" max="3" width="34.21875" customWidth="1"/>
    <col min="4" max="4" width="8.6640625" customWidth="1"/>
    <col min="5" max="5" width="6.33203125" customWidth="1"/>
    <col min="6" max="6" width="6.109375" customWidth="1"/>
    <col min="7" max="7" width="11.33203125" customWidth="1"/>
    <col min="8" max="8" width="11" customWidth="1"/>
    <col min="9" max="9" width="10.109375" customWidth="1"/>
    <col min="10" max="10" width="10.33203125" bestFit="1" customWidth="1"/>
    <col min="11" max="11" width="7.5546875" style="149" customWidth="1"/>
    <col min="12" max="12" width="14.77734375" hidden="1" customWidth="1"/>
    <col min="13" max="13" width="5.5546875" hidden="1" customWidth="1"/>
    <col min="14" max="14" width="5.6640625" hidden="1" customWidth="1"/>
    <col min="15" max="15" width="4.33203125" style="62" hidden="1" customWidth="1"/>
    <col min="16" max="16" width="6.77734375" hidden="1" customWidth="1"/>
    <col min="17" max="17" width="9.77734375" hidden="1" customWidth="1"/>
  </cols>
  <sheetData>
    <row r="1" spans="1:17" ht="15" customHeight="1" x14ac:dyDescent="0.2">
      <c r="A1" s="120"/>
      <c r="B1" s="120"/>
      <c r="C1" s="120"/>
      <c r="D1" s="120"/>
      <c r="E1" s="120"/>
      <c r="F1" s="120"/>
      <c r="G1" s="120"/>
      <c r="H1" s="120"/>
      <c r="I1" s="120"/>
      <c r="J1" s="120"/>
      <c r="K1" s="148"/>
    </row>
    <row r="3" spans="1:17" ht="15" customHeight="1" x14ac:dyDescent="0.2">
      <c r="E3" s="163"/>
      <c r="F3" s="164"/>
      <c r="G3" s="164"/>
      <c r="H3" s="164"/>
    </row>
    <row r="4" spans="1:17" ht="15" customHeight="1" x14ac:dyDescent="0.2">
      <c r="E4" s="164"/>
      <c r="F4" s="164"/>
      <c r="G4" s="164"/>
      <c r="H4" s="164"/>
    </row>
    <row r="6" spans="1:17" ht="15" customHeight="1" x14ac:dyDescent="0.25">
      <c r="A6" s="151" t="s">
        <v>38</v>
      </c>
      <c r="B6" s="152"/>
      <c r="C6" s="152"/>
      <c r="D6" s="152"/>
      <c r="E6" s="152"/>
      <c r="F6" s="152"/>
      <c r="G6" s="152"/>
      <c r="H6" s="152"/>
      <c r="I6" s="152"/>
      <c r="J6" s="152"/>
      <c r="K6" s="148"/>
    </row>
    <row r="7" spans="1:17" ht="15" customHeight="1" x14ac:dyDescent="0.25">
      <c r="A7" s="151" t="s">
        <v>39</v>
      </c>
      <c r="B7" s="152"/>
      <c r="C7" s="152"/>
      <c r="D7" s="152"/>
      <c r="E7" s="152"/>
      <c r="F7" s="152"/>
      <c r="G7" s="152"/>
      <c r="H7" s="152"/>
      <c r="I7" s="152"/>
      <c r="J7" s="152"/>
      <c r="K7" s="148"/>
    </row>
    <row r="8" spans="1:17" ht="15" customHeight="1" x14ac:dyDescent="0.25">
      <c r="A8" s="121" t="s">
        <v>40</v>
      </c>
      <c r="B8" s="122"/>
      <c r="C8" s="122"/>
      <c r="D8" s="122"/>
      <c r="E8" s="122"/>
      <c r="F8" s="122"/>
      <c r="G8" s="122"/>
      <c r="H8" s="122"/>
      <c r="I8" s="122"/>
      <c r="J8" s="122"/>
      <c r="K8" s="148"/>
    </row>
    <row r="9" spans="1:17" ht="15" customHeight="1" thickBot="1" x14ac:dyDescent="0.3">
      <c r="A9" s="121" t="s">
        <v>41</v>
      </c>
      <c r="B9" s="122"/>
      <c r="C9" s="122"/>
      <c r="D9" s="122"/>
      <c r="E9" s="122"/>
      <c r="F9" s="122"/>
      <c r="G9" s="122"/>
      <c r="H9" s="122"/>
      <c r="I9" s="122"/>
      <c r="J9" s="122"/>
      <c r="K9" s="148"/>
    </row>
    <row r="10" spans="1:17" s="3" customFormat="1" ht="20.25" customHeight="1" thickBot="1" x14ac:dyDescent="0.25">
      <c r="A10" s="236" t="s">
        <v>42</v>
      </c>
      <c r="B10" s="237"/>
      <c r="C10" s="237"/>
      <c r="D10" s="237"/>
      <c r="E10" s="237"/>
      <c r="F10" s="237"/>
      <c r="G10" s="237"/>
      <c r="H10" s="237"/>
      <c r="I10" s="237"/>
      <c r="J10" s="238"/>
      <c r="K10" s="149"/>
      <c r="L10" s="224" t="s">
        <v>43</v>
      </c>
      <c r="M10" s="225"/>
      <c r="N10" s="225"/>
      <c r="O10" s="225"/>
      <c r="P10" s="225"/>
      <c r="Q10" s="226"/>
    </row>
    <row r="11" spans="1:17" ht="14.25" customHeight="1" x14ac:dyDescent="0.2">
      <c r="A11" s="3"/>
      <c r="B11" s="221"/>
      <c r="C11" s="221"/>
      <c r="D11" s="221"/>
      <c r="E11" s="221"/>
      <c r="F11" s="221"/>
      <c r="G11" s="221"/>
      <c r="H11" s="221"/>
      <c r="I11" s="221"/>
      <c r="J11" s="221"/>
      <c r="L11" s="227"/>
      <c r="M11" s="228"/>
      <c r="N11" s="228"/>
      <c r="O11" s="228"/>
      <c r="P11" s="228"/>
      <c r="Q11" s="229"/>
    </row>
    <row r="12" spans="1:17" s="1" customFormat="1" ht="19.5" customHeight="1" x14ac:dyDescent="0.25">
      <c r="A12" s="37" t="s">
        <v>12</v>
      </c>
      <c r="B12" s="41" t="s">
        <v>44</v>
      </c>
      <c r="C12" s="42"/>
      <c r="D12" s="43"/>
      <c r="E12" s="43"/>
      <c r="F12" s="43"/>
      <c r="G12" s="43"/>
      <c r="H12" s="43"/>
      <c r="I12" s="43"/>
      <c r="J12" s="44"/>
      <c r="K12" s="149"/>
      <c r="L12" s="230"/>
      <c r="M12" s="231"/>
      <c r="N12" s="231"/>
      <c r="O12" s="231"/>
      <c r="P12" s="231"/>
      <c r="Q12" s="232"/>
    </row>
    <row r="13" spans="1:17" s="3" customFormat="1" ht="15" customHeight="1" x14ac:dyDescent="0.2">
      <c r="A13" s="177" t="s">
        <v>45</v>
      </c>
      <c r="B13" s="179" t="s">
        <v>4</v>
      </c>
      <c r="C13" s="202" t="s">
        <v>46</v>
      </c>
      <c r="D13" s="203"/>
      <c r="E13" s="203"/>
      <c r="F13" s="203"/>
      <c r="G13" s="204"/>
      <c r="H13" s="50" t="s">
        <v>47</v>
      </c>
      <c r="I13" s="50" t="s">
        <v>47</v>
      </c>
      <c r="J13" s="181" t="s">
        <v>7</v>
      </c>
      <c r="K13" s="149"/>
      <c r="L13" s="169" t="s">
        <v>48</v>
      </c>
      <c r="M13" s="170"/>
      <c r="N13" s="171"/>
      <c r="O13" s="62"/>
      <c r="P13" s="167" t="s">
        <v>49</v>
      </c>
      <c r="Q13" s="168"/>
    </row>
    <row r="14" spans="1:17" s="48" customFormat="1" ht="15" customHeight="1" x14ac:dyDescent="0.2">
      <c r="A14" s="178"/>
      <c r="B14" s="247"/>
      <c r="C14" s="199" t="s">
        <v>50</v>
      </c>
      <c r="D14" s="200"/>
      <c r="E14" s="200"/>
      <c r="F14" s="200"/>
      <c r="G14" s="201"/>
      <c r="H14" s="91" t="s">
        <v>51</v>
      </c>
      <c r="I14" s="91" t="s">
        <v>52</v>
      </c>
      <c r="J14" s="182"/>
      <c r="K14" s="149"/>
      <c r="L14" s="34" t="s">
        <v>8</v>
      </c>
      <c r="M14" s="34" t="s">
        <v>9</v>
      </c>
      <c r="N14" s="34" t="s">
        <v>10</v>
      </c>
      <c r="O14" s="62"/>
      <c r="P14" s="34" t="s">
        <v>11</v>
      </c>
      <c r="Q14" s="34" t="s">
        <v>273</v>
      </c>
    </row>
    <row r="15" spans="1:17" s="3" customFormat="1" ht="15" customHeight="1" x14ac:dyDescent="0.2">
      <c r="A15" s="69" t="s">
        <v>53</v>
      </c>
      <c r="B15" s="143" t="s">
        <v>54</v>
      </c>
      <c r="C15" s="244"/>
      <c r="D15" s="244"/>
      <c r="E15" s="244"/>
      <c r="F15" s="244"/>
      <c r="G15" s="245"/>
      <c r="H15" s="66"/>
      <c r="I15" s="66" t="s">
        <v>11</v>
      </c>
      <c r="J15" s="49">
        <v>0</v>
      </c>
      <c r="K15" s="149" t="str">
        <f>IF(J15&gt;$J$160*0.1,"Over 10% cap! (Ignore if not a shareholder…)","")&amp;IF(AND(H182="",J15&gt;$J$27*0.1)," &amp; ","")&amp;IF(J15&lt;&gt;0,IF(H15="","Allocate cost!",""),"")</f>
        <v/>
      </c>
      <c r="L15" s="100" t="str">
        <f>IF(H15="Internal",J15,"-")</f>
        <v>-</v>
      </c>
      <c r="M15" s="100" t="str">
        <f>IF(H15="Related",J15,"-")</f>
        <v>-</v>
      </c>
      <c r="N15" s="100" t="str">
        <f>IF(H15="External",J15,"-")</f>
        <v>-</v>
      </c>
      <c r="O15" s="62"/>
      <c r="P15" s="100" t="str">
        <f>IF($I15="Canadian",IF(OR($J15="",$J15=0),"-",$J15),"-")</f>
        <v>-</v>
      </c>
      <c r="Q15" s="100" t="str">
        <f>IF($I15="Danish",IF(OR($J15="",$J15=0),"-",$J15),"-")</f>
        <v>-</v>
      </c>
    </row>
    <row r="16" spans="1:17" s="3" customFormat="1" ht="15" customHeight="1" x14ac:dyDescent="0.2">
      <c r="A16" s="69" t="s">
        <v>53</v>
      </c>
      <c r="B16" s="143" t="s">
        <v>274</v>
      </c>
      <c r="C16" s="244"/>
      <c r="D16" s="244"/>
      <c r="E16" s="244"/>
      <c r="F16" s="244"/>
      <c r="G16" s="245"/>
      <c r="H16" s="66"/>
      <c r="I16" s="66" t="s">
        <v>273</v>
      </c>
      <c r="J16" s="49">
        <v>0</v>
      </c>
      <c r="K16" s="149"/>
      <c r="L16" s="100" t="str">
        <f>IF(H16="Internal",J16,"-")</f>
        <v>-</v>
      </c>
      <c r="M16" s="100" t="str">
        <f>IF(H16="Related",J16,"-")</f>
        <v>-</v>
      </c>
      <c r="N16" s="100" t="str">
        <f>IF(H16="External",J16,"-")</f>
        <v>-</v>
      </c>
      <c r="O16" s="62"/>
      <c r="P16" s="100" t="str">
        <f>IF($I16="Canadian",IF(OR($J16="",$J16=0),"-",$J16),"-")</f>
        <v>-</v>
      </c>
      <c r="Q16" s="100" t="str">
        <f>IF($I16="Danish",IF(OR($J16="",$J16=0),"-",$J16),"-")</f>
        <v>-</v>
      </c>
    </row>
    <row r="17" spans="1:17" s="3" customFormat="1" ht="12.75" x14ac:dyDescent="0.2">
      <c r="A17" s="233" t="s">
        <v>55</v>
      </c>
      <c r="B17" s="239"/>
      <c r="C17" s="234"/>
      <c r="D17" s="234"/>
      <c r="E17" s="234"/>
      <c r="F17" s="234"/>
      <c r="G17" s="234"/>
      <c r="H17" s="234"/>
      <c r="I17" s="234"/>
      <c r="J17" s="235"/>
      <c r="K17" s="149" t="str">
        <f>IF(J17&lt;&gt;0,IF(H17="","Répartir les coûts!",""),"")</f>
        <v/>
      </c>
      <c r="L17" s="100"/>
      <c r="M17" s="100"/>
      <c r="N17" s="100"/>
      <c r="O17" s="62"/>
      <c r="P17" s="100"/>
      <c r="Q17" s="100"/>
    </row>
    <row r="18" spans="1:17" s="4" customFormat="1" ht="15" customHeight="1" x14ac:dyDescent="0.2">
      <c r="A18" s="39" t="s">
        <v>12</v>
      </c>
      <c r="B18" s="40" t="s">
        <v>56</v>
      </c>
      <c r="C18" s="240"/>
      <c r="D18" s="241"/>
      <c r="E18" s="241"/>
      <c r="F18" s="241"/>
      <c r="G18" s="241"/>
      <c r="H18" s="242"/>
      <c r="I18" s="137"/>
      <c r="J18" s="36">
        <f>ROUND(SUM(J15:J17),0)</f>
        <v>0</v>
      </c>
      <c r="K18" s="149"/>
      <c r="L18" s="123">
        <f>ROUND(SUM(L15:L17),0)</f>
        <v>0</v>
      </c>
      <c r="M18" s="123">
        <f>ROUND(SUM(M15:M17),0)</f>
        <v>0</v>
      </c>
      <c r="N18" s="123">
        <f>ROUND(SUM(N15:N17),0)</f>
        <v>0</v>
      </c>
      <c r="O18" s="62"/>
      <c r="P18" s="123">
        <f>ROUND(SUM(P15:P17),0)</f>
        <v>0</v>
      </c>
      <c r="Q18" s="123">
        <f>ROUND(SUM(Q15:Q17),0)</f>
        <v>0</v>
      </c>
    </row>
    <row r="19" spans="1:17" s="3" customFormat="1" ht="15" customHeight="1" x14ac:dyDescent="0.2">
      <c r="A19" s="12"/>
      <c r="B19" s="11"/>
      <c r="C19" s="11"/>
      <c r="D19" s="9"/>
      <c r="E19" s="9"/>
      <c r="F19" s="9"/>
      <c r="G19" s="9"/>
      <c r="H19" s="9"/>
      <c r="I19" s="9"/>
      <c r="J19" s="9"/>
      <c r="K19" s="149"/>
      <c r="O19" s="62"/>
    </row>
    <row r="20" spans="1:17" s="1" customFormat="1" ht="19.5" customHeight="1" x14ac:dyDescent="0.25">
      <c r="A20" s="37" t="s">
        <v>13</v>
      </c>
      <c r="B20" s="41" t="s">
        <v>57</v>
      </c>
      <c r="C20" s="42"/>
      <c r="D20" s="43"/>
      <c r="E20" s="43"/>
      <c r="F20" s="43"/>
      <c r="G20" s="43"/>
      <c r="H20" s="43"/>
      <c r="I20" s="43"/>
      <c r="J20" s="44"/>
      <c r="K20" s="149"/>
      <c r="O20" s="62"/>
    </row>
    <row r="21" spans="1:17" s="3" customFormat="1" ht="15" customHeight="1" x14ac:dyDescent="0.2">
      <c r="A21" s="177" t="s">
        <v>45</v>
      </c>
      <c r="B21" s="179" t="s">
        <v>4</v>
      </c>
      <c r="C21" s="202" t="s">
        <v>58</v>
      </c>
      <c r="D21" s="203"/>
      <c r="E21" s="203"/>
      <c r="F21" s="203"/>
      <c r="G21" s="204"/>
      <c r="H21" s="50" t="s">
        <v>47</v>
      </c>
      <c r="I21" s="50" t="s">
        <v>47</v>
      </c>
      <c r="J21" s="181" t="s">
        <v>7</v>
      </c>
      <c r="K21" s="149"/>
      <c r="L21" s="169" t="s">
        <v>48</v>
      </c>
      <c r="M21" s="170"/>
      <c r="N21" s="171"/>
      <c r="O21" s="62"/>
      <c r="P21" s="167" t="s">
        <v>49</v>
      </c>
      <c r="Q21" s="168"/>
    </row>
    <row r="22" spans="1:17" s="48" customFormat="1" ht="15" customHeight="1" x14ac:dyDescent="0.2">
      <c r="A22" s="178"/>
      <c r="B22" s="180"/>
      <c r="C22" s="199" t="s">
        <v>50</v>
      </c>
      <c r="D22" s="200"/>
      <c r="E22" s="200"/>
      <c r="F22" s="200"/>
      <c r="G22" s="201"/>
      <c r="H22" s="91" t="s">
        <v>51</v>
      </c>
      <c r="I22" s="91" t="s">
        <v>52</v>
      </c>
      <c r="J22" s="182"/>
      <c r="K22" s="149"/>
      <c r="L22" s="34" t="s">
        <v>8</v>
      </c>
      <c r="M22" s="34" t="s">
        <v>9</v>
      </c>
      <c r="N22" s="34" t="s">
        <v>10</v>
      </c>
      <c r="O22" s="62"/>
      <c r="P22" s="34" t="s">
        <v>11</v>
      </c>
      <c r="Q22" s="34" t="s">
        <v>273</v>
      </c>
    </row>
    <row r="23" spans="1:17" s="48" customFormat="1" ht="12.75" x14ac:dyDescent="0.2">
      <c r="A23" s="233" t="s">
        <v>59</v>
      </c>
      <c r="B23" s="234"/>
      <c r="C23" s="234"/>
      <c r="D23" s="234"/>
      <c r="E23" s="234"/>
      <c r="F23" s="234"/>
      <c r="G23" s="234"/>
      <c r="H23" s="234"/>
      <c r="I23" s="234"/>
      <c r="J23" s="235"/>
      <c r="K23" s="149"/>
      <c r="L23" s="34"/>
      <c r="M23" s="34"/>
      <c r="N23" s="34"/>
      <c r="O23" s="62"/>
      <c r="P23" s="34"/>
      <c r="Q23" s="34"/>
    </row>
    <row r="24" spans="1:17" s="3" customFormat="1" ht="15" customHeight="1" x14ac:dyDescent="0.2">
      <c r="A24" s="25" t="s">
        <v>60</v>
      </c>
      <c r="B24" s="67" t="s">
        <v>61</v>
      </c>
      <c r="C24" s="250"/>
      <c r="D24" s="251"/>
      <c r="E24" s="251"/>
      <c r="F24" s="251"/>
      <c r="G24" s="252"/>
      <c r="H24" s="66"/>
      <c r="I24" s="66" t="s">
        <v>11</v>
      </c>
      <c r="J24" s="49">
        <v>0</v>
      </c>
      <c r="K24" s="149" t="str">
        <f>IF(J24&lt;&gt;0,IF(H24="","Allocate cost!",""),"")</f>
        <v/>
      </c>
      <c r="L24" s="100" t="str">
        <f>IF(H24="Internal",J24,"-")</f>
        <v>-</v>
      </c>
      <c r="M24" s="100" t="str">
        <f>IF(H24="Related",J24,"-")</f>
        <v>-</v>
      </c>
      <c r="N24" s="100" t="str">
        <f>IF(H24="External",J24,"-")</f>
        <v>-</v>
      </c>
      <c r="O24" s="62"/>
      <c r="P24" s="100" t="str">
        <f>IF($I24="Canadian",IF(OR($J24="",$J24=0),"-",$J24),"-")</f>
        <v>-</v>
      </c>
      <c r="Q24" s="100" t="str">
        <f>IF($I24="Danish",IF(OR($J24="",$J24=0),"-",$J24),"-")</f>
        <v>-</v>
      </c>
    </row>
    <row r="25" spans="1:17" s="3" customFormat="1" ht="15" customHeight="1" x14ac:dyDescent="0.2">
      <c r="A25" s="25" t="s">
        <v>62</v>
      </c>
      <c r="B25" s="67" t="s">
        <v>63</v>
      </c>
      <c r="C25" s="185"/>
      <c r="D25" s="186"/>
      <c r="E25" s="186"/>
      <c r="F25" s="186"/>
      <c r="G25" s="187"/>
      <c r="H25" s="66"/>
      <c r="I25" s="66" t="s">
        <v>11</v>
      </c>
      <c r="J25" s="49">
        <v>0</v>
      </c>
      <c r="K25" s="149" t="str">
        <f t="shared" ref="K25:K28" si="0">IF(J25&lt;&gt;0,IF(H25="","Allocate cost!",""),"")</f>
        <v/>
      </c>
      <c r="L25" s="100" t="str">
        <f t="shared" ref="L25:L28" si="1">IF(H25="Internal",J25,"-")</f>
        <v>-</v>
      </c>
      <c r="M25" s="100" t="str">
        <f t="shared" ref="M25:M28" si="2">IF(H25="Related",J25,"-")</f>
        <v>-</v>
      </c>
      <c r="N25" s="100" t="str">
        <f t="shared" ref="N25:N28" si="3">IF(H25="External",J25,"-")</f>
        <v>-</v>
      </c>
      <c r="O25" s="62"/>
      <c r="P25" s="100" t="str">
        <f t="shared" ref="P25:P28" si="4">IF($I25="Canadian",IF(OR($J25="",$J25=0),"-",$J25),"-")</f>
        <v>-</v>
      </c>
      <c r="Q25" s="100" t="str">
        <f t="shared" ref="Q25:Q28" si="5">IF($I25="Danish",IF(OR($J25="",$J25=0),"-",$J25),"-")</f>
        <v>-</v>
      </c>
    </row>
    <row r="26" spans="1:17" s="3" customFormat="1" ht="15" customHeight="1" x14ac:dyDescent="0.2">
      <c r="A26" s="25" t="s">
        <v>64</v>
      </c>
      <c r="B26" s="67" t="s">
        <v>65</v>
      </c>
      <c r="C26" s="185"/>
      <c r="D26" s="186"/>
      <c r="E26" s="186"/>
      <c r="F26" s="186"/>
      <c r="G26" s="187"/>
      <c r="H26" s="66"/>
      <c r="I26" s="66" t="s">
        <v>11</v>
      </c>
      <c r="J26" s="49">
        <v>0</v>
      </c>
      <c r="K26" s="149" t="str">
        <f t="shared" si="0"/>
        <v/>
      </c>
      <c r="L26" s="100" t="str">
        <f t="shared" si="1"/>
        <v>-</v>
      </c>
      <c r="M26" s="100" t="str">
        <f t="shared" si="2"/>
        <v>-</v>
      </c>
      <c r="N26" s="100" t="str">
        <f t="shared" si="3"/>
        <v>-</v>
      </c>
      <c r="O26" s="62"/>
      <c r="P26" s="100" t="str">
        <f t="shared" si="4"/>
        <v>-</v>
      </c>
      <c r="Q26" s="100" t="str">
        <f t="shared" si="5"/>
        <v>-</v>
      </c>
    </row>
    <row r="27" spans="1:17" s="3" customFormat="1" ht="15" customHeight="1" x14ac:dyDescent="0.2">
      <c r="A27" s="38" t="s">
        <v>66</v>
      </c>
      <c r="B27" s="67" t="s">
        <v>67</v>
      </c>
      <c r="C27" s="185"/>
      <c r="D27" s="186"/>
      <c r="E27" s="186"/>
      <c r="F27" s="186"/>
      <c r="G27" s="187"/>
      <c r="H27" s="66"/>
      <c r="I27" s="66" t="s">
        <v>11</v>
      </c>
      <c r="J27" s="33">
        <v>0</v>
      </c>
      <c r="K27" s="149" t="str">
        <f t="shared" si="0"/>
        <v/>
      </c>
      <c r="L27" s="100" t="str">
        <f t="shared" si="1"/>
        <v>-</v>
      </c>
      <c r="M27" s="100" t="str">
        <f t="shared" si="2"/>
        <v>-</v>
      </c>
      <c r="N27" s="100" t="str">
        <f t="shared" si="3"/>
        <v>-</v>
      </c>
      <c r="O27" s="62"/>
      <c r="P27" s="100" t="str">
        <f t="shared" si="4"/>
        <v>-</v>
      </c>
      <c r="Q27" s="100" t="str">
        <f t="shared" si="5"/>
        <v>-</v>
      </c>
    </row>
    <row r="28" spans="1:17" s="3" customFormat="1" ht="15" customHeight="1" x14ac:dyDescent="0.2">
      <c r="A28" s="38" t="s">
        <v>68</v>
      </c>
      <c r="B28" s="67" t="s">
        <v>69</v>
      </c>
      <c r="C28" s="185"/>
      <c r="D28" s="186"/>
      <c r="E28" s="186"/>
      <c r="F28" s="186"/>
      <c r="G28" s="187"/>
      <c r="H28" s="66"/>
      <c r="I28" s="66" t="s">
        <v>11</v>
      </c>
      <c r="J28" s="49">
        <v>0</v>
      </c>
      <c r="K28" s="149" t="str">
        <f t="shared" si="0"/>
        <v/>
      </c>
      <c r="L28" s="100" t="str">
        <f t="shared" si="1"/>
        <v>-</v>
      </c>
      <c r="M28" s="100" t="str">
        <f t="shared" si="2"/>
        <v>-</v>
      </c>
      <c r="N28" s="100" t="str">
        <f t="shared" si="3"/>
        <v>-</v>
      </c>
      <c r="O28" s="62"/>
      <c r="P28" s="100" t="str">
        <f t="shared" si="4"/>
        <v>-</v>
      </c>
      <c r="Q28" s="100" t="str">
        <f t="shared" si="5"/>
        <v>-</v>
      </c>
    </row>
    <row r="29" spans="1:17" s="4" customFormat="1" ht="15" customHeight="1" x14ac:dyDescent="0.2">
      <c r="A29" s="50" t="s">
        <v>13</v>
      </c>
      <c r="B29" s="51" t="s">
        <v>70</v>
      </c>
      <c r="C29" s="240"/>
      <c r="D29" s="241"/>
      <c r="E29" s="241"/>
      <c r="F29" s="241"/>
      <c r="G29" s="241"/>
      <c r="H29" s="242"/>
      <c r="I29" s="65"/>
      <c r="J29" s="52">
        <f>ROUND(SUM(J24:J28),0)</f>
        <v>0</v>
      </c>
      <c r="K29" s="149"/>
      <c r="L29" s="123">
        <f>ROUND(SUM(L24:L28),0)</f>
        <v>0</v>
      </c>
      <c r="M29" s="123">
        <f>ROUND(SUM(M24:M28),0)</f>
        <v>0</v>
      </c>
      <c r="N29" s="123">
        <f>ROUND(SUM(N24:N28),0)</f>
        <v>0</v>
      </c>
      <c r="O29" s="62"/>
      <c r="P29" s="123">
        <f>ROUND(SUM(P24:P28),0)</f>
        <v>0</v>
      </c>
      <c r="Q29" s="123">
        <f>ROUND(SUM(Q24:Q28),0)</f>
        <v>0</v>
      </c>
    </row>
    <row r="30" spans="1:17" s="3" customFormat="1" ht="15" customHeight="1" x14ac:dyDescent="0.2">
      <c r="A30" s="58"/>
      <c r="B30" s="27"/>
      <c r="C30" s="246"/>
      <c r="D30" s="246"/>
      <c r="E30" s="246"/>
      <c r="F30" s="246"/>
      <c r="G30" s="246"/>
      <c r="H30" s="140"/>
      <c r="I30" s="140"/>
      <c r="J30" s="24"/>
      <c r="K30" s="149"/>
      <c r="O30" s="62"/>
    </row>
    <row r="31" spans="1:17" s="1" customFormat="1" ht="19.5" customHeight="1" x14ac:dyDescent="0.25">
      <c r="A31" s="37" t="s">
        <v>14</v>
      </c>
      <c r="B31" s="41" t="s">
        <v>71</v>
      </c>
      <c r="C31" s="42"/>
      <c r="D31" s="43"/>
      <c r="E31" s="43"/>
      <c r="F31" s="43"/>
      <c r="G31" s="43"/>
      <c r="H31" s="43"/>
      <c r="I31" s="43"/>
      <c r="J31" s="44"/>
      <c r="K31" s="149"/>
      <c r="O31" s="62"/>
    </row>
    <row r="32" spans="1:17" s="3" customFormat="1" ht="15" customHeight="1" x14ac:dyDescent="0.2">
      <c r="A32" s="177" t="s">
        <v>45</v>
      </c>
      <c r="B32" s="179" t="s">
        <v>4</v>
      </c>
      <c r="C32" s="202" t="s">
        <v>72</v>
      </c>
      <c r="D32" s="203"/>
      <c r="E32" s="203"/>
      <c r="F32" s="203"/>
      <c r="G32" s="204"/>
      <c r="H32" s="50" t="s">
        <v>47</v>
      </c>
      <c r="I32" s="50" t="s">
        <v>47</v>
      </c>
      <c r="J32" s="181" t="s">
        <v>7</v>
      </c>
      <c r="K32" s="149"/>
      <c r="L32" s="169" t="s">
        <v>48</v>
      </c>
      <c r="M32" s="170"/>
      <c r="N32" s="171"/>
      <c r="O32" s="62"/>
      <c r="P32" s="167" t="s">
        <v>49</v>
      </c>
      <c r="Q32" s="168"/>
    </row>
    <row r="33" spans="1:17" s="48" customFormat="1" ht="15" customHeight="1" x14ac:dyDescent="0.2">
      <c r="A33" s="178"/>
      <c r="B33" s="180"/>
      <c r="C33" s="199" t="s">
        <v>73</v>
      </c>
      <c r="D33" s="200"/>
      <c r="E33" s="200"/>
      <c r="F33" s="200"/>
      <c r="G33" s="201"/>
      <c r="H33" s="91" t="s">
        <v>51</v>
      </c>
      <c r="I33" s="91" t="s">
        <v>52</v>
      </c>
      <c r="J33" s="182"/>
      <c r="K33" s="149"/>
      <c r="L33" s="34" t="s">
        <v>8</v>
      </c>
      <c r="M33" s="34" t="s">
        <v>9</v>
      </c>
      <c r="N33" s="34" t="s">
        <v>10</v>
      </c>
      <c r="O33" s="62"/>
      <c r="P33" s="34" t="s">
        <v>11</v>
      </c>
      <c r="Q33" s="34" t="s">
        <v>273</v>
      </c>
    </row>
    <row r="34" spans="1:17" s="3" customFormat="1" ht="15" customHeight="1" x14ac:dyDescent="0.2">
      <c r="A34" s="25" t="s">
        <v>74</v>
      </c>
      <c r="B34" s="26" t="s">
        <v>75</v>
      </c>
      <c r="C34" s="243"/>
      <c r="D34" s="244"/>
      <c r="E34" s="244"/>
      <c r="F34" s="244"/>
      <c r="G34" s="245"/>
      <c r="H34" s="66"/>
      <c r="I34" s="66" t="s">
        <v>11</v>
      </c>
      <c r="J34" s="49">
        <v>0</v>
      </c>
      <c r="K34" s="149" t="str">
        <f>IF(J34&lt;&gt;0,IF(H34="","Allocate cost!",""),"")</f>
        <v/>
      </c>
      <c r="L34" s="100" t="str">
        <f>IF(H34="Internal",J34,"-")</f>
        <v>-</v>
      </c>
      <c r="M34" s="100" t="str">
        <f>IF(H34="Related",J34,"-")</f>
        <v>-</v>
      </c>
      <c r="N34" s="100" t="str">
        <f>IF(H34="External",J34,"-")</f>
        <v>-</v>
      </c>
      <c r="O34" s="62"/>
      <c r="P34" s="100" t="str">
        <f>IF($I34="Canadian",IF(OR($J34="",$J34=0),"-",$J34),"-")</f>
        <v>-</v>
      </c>
      <c r="Q34" s="100" t="str">
        <f>IF($I34="Danish",IF(OR($J34="",$J34=0),"-",$J34),"-")</f>
        <v>-</v>
      </c>
    </row>
    <row r="35" spans="1:17" s="3" customFormat="1" ht="15" customHeight="1" x14ac:dyDescent="0.2">
      <c r="A35" s="25" t="s">
        <v>76</v>
      </c>
      <c r="B35" s="26" t="s">
        <v>77</v>
      </c>
      <c r="C35" s="243"/>
      <c r="D35" s="244"/>
      <c r="E35" s="244"/>
      <c r="F35" s="244"/>
      <c r="G35" s="245"/>
      <c r="H35" s="66"/>
      <c r="I35" s="66" t="s">
        <v>11</v>
      </c>
      <c r="J35" s="49">
        <v>0</v>
      </c>
      <c r="K35" s="149" t="str">
        <f t="shared" ref="K35:K37" si="6">IF(J35&lt;&gt;0,IF(H35="","Allocate cost!",""),"")</f>
        <v/>
      </c>
      <c r="L35" s="100" t="str">
        <f t="shared" ref="L35:L37" si="7">IF(H35="Internal",J35,"-")</f>
        <v>-</v>
      </c>
      <c r="M35" s="100" t="str">
        <f t="shared" ref="M35:M37" si="8">IF(H35="Related",J35,"-")</f>
        <v>-</v>
      </c>
      <c r="N35" s="100" t="str">
        <f t="shared" ref="N35:N37" si="9">IF(H35="External",J35,"-")</f>
        <v>-</v>
      </c>
      <c r="O35" s="62"/>
      <c r="P35" s="100" t="str">
        <f t="shared" ref="P35:P37" si="10">IF($I35="Canadian",IF(OR($J35="",$J35=0),"-",$J35),"-")</f>
        <v>-</v>
      </c>
      <c r="Q35" s="100" t="str">
        <f t="shared" ref="Q35:Q37" si="11">IF($I35="Danish",IF(OR($J35="",$J35=0),"-",$J35),"-")</f>
        <v>-</v>
      </c>
    </row>
    <row r="36" spans="1:17" s="3" customFormat="1" ht="15" customHeight="1" x14ac:dyDescent="0.2">
      <c r="A36" s="25" t="s">
        <v>78</v>
      </c>
      <c r="B36" s="26" t="s">
        <v>79</v>
      </c>
      <c r="C36" s="243"/>
      <c r="D36" s="244"/>
      <c r="E36" s="244"/>
      <c r="F36" s="244"/>
      <c r="G36" s="245"/>
      <c r="H36" s="66"/>
      <c r="I36" s="66" t="s">
        <v>11</v>
      </c>
      <c r="J36" s="33">
        <v>0</v>
      </c>
      <c r="K36" s="149" t="str">
        <f t="shared" si="6"/>
        <v/>
      </c>
      <c r="L36" s="100" t="str">
        <f t="shared" si="7"/>
        <v>-</v>
      </c>
      <c r="M36" s="100" t="str">
        <f t="shared" si="8"/>
        <v>-</v>
      </c>
      <c r="N36" s="100" t="str">
        <f t="shared" si="9"/>
        <v>-</v>
      </c>
      <c r="O36" s="62"/>
      <c r="P36" s="100" t="str">
        <f t="shared" si="10"/>
        <v>-</v>
      </c>
      <c r="Q36" s="100" t="str">
        <f t="shared" si="11"/>
        <v>-</v>
      </c>
    </row>
    <row r="37" spans="1:17" s="3" customFormat="1" ht="15" customHeight="1" x14ac:dyDescent="0.2">
      <c r="A37" s="25" t="s">
        <v>80</v>
      </c>
      <c r="B37" s="26" t="s">
        <v>81</v>
      </c>
      <c r="C37" s="243"/>
      <c r="D37" s="244"/>
      <c r="E37" s="244"/>
      <c r="F37" s="244"/>
      <c r="G37" s="245"/>
      <c r="H37" s="66"/>
      <c r="I37" s="66" t="s">
        <v>11</v>
      </c>
      <c r="J37" s="49">
        <v>0</v>
      </c>
      <c r="K37" s="149" t="str">
        <f t="shared" si="6"/>
        <v/>
      </c>
      <c r="L37" s="100" t="str">
        <f t="shared" si="7"/>
        <v>-</v>
      </c>
      <c r="M37" s="100" t="str">
        <f t="shared" si="8"/>
        <v>-</v>
      </c>
      <c r="N37" s="100" t="str">
        <f t="shared" si="9"/>
        <v>-</v>
      </c>
      <c r="O37" s="62"/>
      <c r="P37" s="100" t="str">
        <f t="shared" si="10"/>
        <v>-</v>
      </c>
      <c r="Q37" s="100" t="str">
        <f t="shared" si="11"/>
        <v>-</v>
      </c>
    </row>
    <row r="38" spans="1:17" s="4" customFormat="1" ht="15" customHeight="1" x14ac:dyDescent="0.2">
      <c r="A38" s="39" t="s">
        <v>14</v>
      </c>
      <c r="B38" s="40" t="s">
        <v>82</v>
      </c>
      <c r="C38" s="41"/>
      <c r="D38" s="248"/>
      <c r="E38" s="248"/>
      <c r="F38" s="248"/>
      <c r="G38" s="248"/>
      <c r="H38" s="249"/>
      <c r="I38" s="141"/>
      <c r="J38" s="36">
        <f>ROUND(SUM(J34:J37),0)</f>
        <v>0</v>
      </c>
      <c r="K38" s="149"/>
      <c r="L38" s="123">
        <f>ROUND(SUM(L34:L37),0)</f>
        <v>0</v>
      </c>
      <c r="M38" s="123">
        <f>ROUND(SUM(M34:M37),0)</f>
        <v>0</v>
      </c>
      <c r="N38" s="123">
        <f>ROUND(SUM(N34:N37),0)</f>
        <v>0</v>
      </c>
      <c r="O38" s="62"/>
      <c r="P38" s="123">
        <f>ROUND(SUM(P34:P37),0)</f>
        <v>0</v>
      </c>
      <c r="Q38" s="123">
        <f>ROUND(SUM(Q34:Q37),0)</f>
        <v>0</v>
      </c>
    </row>
    <row r="39" spans="1:17" s="3" customFormat="1" ht="15" customHeight="1" thickBot="1" x14ac:dyDescent="0.25">
      <c r="A39" s="12"/>
      <c r="B39" s="11"/>
      <c r="C39" s="11"/>
      <c r="D39" s="13"/>
      <c r="E39" s="13"/>
      <c r="F39" s="13"/>
      <c r="G39" s="13"/>
      <c r="H39" s="13"/>
      <c r="I39" s="13"/>
      <c r="J39" s="21"/>
      <c r="K39" s="149"/>
      <c r="O39" s="62"/>
    </row>
    <row r="40" spans="1:17" s="23" customFormat="1" ht="21.75" customHeight="1" thickBot="1" x14ac:dyDescent="0.25">
      <c r="A40" s="128" t="s">
        <v>83</v>
      </c>
      <c r="B40" s="53"/>
      <c r="C40" s="53"/>
      <c r="D40" s="53"/>
      <c r="E40" s="53"/>
      <c r="F40" s="53"/>
      <c r="G40" s="53"/>
      <c r="H40" s="53"/>
      <c r="I40" s="53"/>
      <c r="J40" s="54"/>
      <c r="K40" s="149"/>
      <c r="O40" s="62"/>
    </row>
    <row r="41" spans="1:17" ht="15" customHeight="1" x14ac:dyDescent="0.2">
      <c r="A41" s="233" t="s">
        <v>84</v>
      </c>
      <c r="B41" s="234"/>
      <c r="C41" s="234"/>
      <c r="D41" s="234"/>
      <c r="E41" s="234"/>
      <c r="F41" s="234"/>
      <c r="G41" s="234"/>
      <c r="H41" s="234"/>
      <c r="I41" s="234"/>
      <c r="J41" s="235"/>
    </row>
    <row r="42" spans="1:17" s="1" customFormat="1" ht="19.5" customHeight="1" x14ac:dyDescent="0.25">
      <c r="A42" s="37" t="s">
        <v>16</v>
      </c>
      <c r="B42" s="41" t="s">
        <v>85</v>
      </c>
      <c r="C42" s="42"/>
      <c r="D42" s="43"/>
      <c r="E42" s="43"/>
      <c r="F42" s="43"/>
      <c r="G42" s="43"/>
      <c r="H42" s="43"/>
      <c r="I42" s="43"/>
      <c r="J42" s="44"/>
      <c r="K42" s="149"/>
      <c r="O42" s="62"/>
    </row>
    <row r="43" spans="1:17" ht="15" customHeight="1" x14ac:dyDescent="0.2">
      <c r="A43" s="177" t="s">
        <v>45</v>
      </c>
      <c r="B43" s="179" t="s">
        <v>4</v>
      </c>
      <c r="C43" s="179" t="s">
        <v>86</v>
      </c>
      <c r="D43" s="64" t="s">
        <v>87</v>
      </c>
      <c r="E43" s="172" t="s">
        <v>88</v>
      </c>
      <c r="F43" s="174"/>
      <c r="G43" s="64" t="s">
        <v>89</v>
      </c>
      <c r="H43" s="50" t="s">
        <v>47</v>
      </c>
      <c r="I43" s="50" t="s">
        <v>47</v>
      </c>
      <c r="J43" s="181" t="s">
        <v>7</v>
      </c>
      <c r="L43" s="169" t="s">
        <v>48</v>
      </c>
      <c r="M43" s="170"/>
      <c r="N43" s="171"/>
      <c r="P43" s="167" t="s">
        <v>49</v>
      </c>
      <c r="Q43" s="168"/>
    </row>
    <row r="44" spans="1:17" ht="15" customHeight="1" x14ac:dyDescent="0.2">
      <c r="A44" s="178"/>
      <c r="B44" s="180"/>
      <c r="C44" s="180"/>
      <c r="D44" s="47" t="s">
        <v>90</v>
      </c>
      <c r="E44" s="183" t="s">
        <v>91</v>
      </c>
      <c r="F44" s="184"/>
      <c r="G44" s="134" t="s">
        <v>92</v>
      </c>
      <c r="H44" s="91" t="s">
        <v>51</v>
      </c>
      <c r="I44" s="91" t="s">
        <v>52</v>
      </c>
      <c r="J44" s="182"/>
      <c r="L44" s="34" t="s">
        <v>8</v>
      </c>
      <c r="M44" s="34" t="s">
        <v>9</v>
      </c>
      <c r="N44" s="34" t="s">
        <v>10</v>
      </c>
      <c r="P44" s="34" t="s">
        <v>11</v>
      </c>
      <c r="Q44" s="34" t="s">
        <v>273</v>
      </c>
    </row>
    <row r="45" spans="1:17" ht="24.75" customHeight="1" x14ac:dyDescent="0.2">
      <c r="A45" s="69" t="s">
        <v>93</v>
      </c>
      <c r="B45" s="144" t="s">
        <v>94</v>
      </c>
      <c r="C45" s="26"/>
      <c r="D45" s="32">
        <v>1</v>
      </c>
      <c r="E45" s="60">
        <v>0</v>
      </c>
      <c r="F45" s="66"/>
      <c r="G45" s="32">
        <v>0</v>
      </c>
      <c r="H45" s="66"/>
      <c r="I45" s="66" t="s">
        <v>11</v>
      </c>
      <c r="J45" s="33">
        <v>0</v>
      </c>
      <c r="K45" s="149" t="str">
        <f>IF(E45&lt;&gt;0,IF(F45="","Define unit!",""),"")&amp;IF(E45&lt;&gt;0,IF(AND(F45="",H45="")," &amp; ",""),"")&amp;IF(E45&lt;&gt;0,IF(H45="","Allocate cost!",""),"")</f>
        <v/>
      </c>
      <c r="L45" s="100" t="str">
        <f>IF(H45="Internal",J45,"-")</f>
        <v>-</v>
      </c>
      <c r="M45" s="100" t="str">
        <f>IF(H45="Related",J45,"-")</f>
        <v>-</v>
      </c>
      <c r="N45" s="100" t="str">
        <f>IF(H45="External",J45,"-")</f>
        <v>-</v>
      </c>
      <c r="P45" s="100" t="str">
        <f>IF($I45="Canadian",IF(OR($J45="",$J45=0),"-",$J45),"-")</f>
        <v>-</v>
      </c>
      <c r="Q45" s="100" t="str">
        <f>IF($I45="Danish",IF(OR($J45="",$J45=0),"-",$J45),"-")</f>
        <v>-</v>
      </c>
    </row>
    <row r="46" spans="1:17" ht="24.75" customHeight="1" x14ac:dyDescent="0.2">
      <c r="A46" s="69" t="s">
        <v>93</v>
      </c>
      <c r="B46" s="144" t="s">
        <v>275</v>
      </c>
      <c r="C46" s="26"/>
      <c r="D46" s="32">
        <v>1</v>
      </c>
      <c r="E46" s="60">
        <v>0</v>
      </c>
      <c r="F46" s="66"/>
      <c r="G46" s="32">
        <v>0</v>
      </c>
      <c r="H46" s="66"/>
      <c r="I46" s="66" t="s">
        <v>273</v>
      </c>
      <c r="J46" s="33">
        <v>0</v>
      </c>
      <c r="L46" s="100" t="str">
        <f>IF(H46="Internal",J46,"-")</f>
        <v>-</v>
      </c>
      <c r="M46" s="100" t="str">
        <f>IF(H46="Related",J46,"-")</f>
        <v>-</v>
      </c>
      <c r="N46" s="100" t="str">
        <f>IF(H46="External",J46,"-")</f>
        <v>-</v>
      </c>
      <c r="P46" s="100" t="str">
        <f>IF($I46="Canadian",IF(OR($J46="",$J46=0),"-",$J46),"-")</f>
        <v>-</v>
      </c>
      <c r="Q46" s="100" t="str">
        <f t="shared" ref="Q46:Q54" si="12">IF($I46="Danish",IF(OR($J46="",$J46=0),"-",$J46),"-")</f>
        <v>-</v>
      </c>
    </row>
    <row r="47" spans="1:17" x14ac:dyDescent="0.2">
      <c r="A47" s="233" t="s">
        <v>95</v>
      </c>
      <c r="B47" s="234"/>
      <c r="C47" s="234"/>
      <c r="D47" s="234"/>
      <c r="E47" s="234"/>
      <c r="F47" s="234"/>
      <c r="G47" s="234"/>
      <c r="H47" s="234"/>
      <c r="I47" s="234"/>
      <c r="J47" s="235"/>
      <c r="L47" s="100" t="str">
        <f t="shared" ref="L47:L54" si="13">IF(H47="Internal",J47,"-")</f>
        <v>-</v>
      </c>
      <c r="M47" s="100" t="str">
        <f t="shared" ref="M47:M54" si="14">IF(H47="Related",J47,"-")</f>
        <v>-</v>
      </c>
      <c r="N47" s="100" t="str">
        <f t="shared" ref="N47:N54" si="15">IF(H47="External",J47,"-")</f>
        <v>-</v>
      </c>
      <c r="P47" s="100" t="str">
        <f t="shared" ref="P47:P54" si="16">IF($I47="Canadian",IF(OR($J47="",$J47=0),"-",$J47),"-")</f>
        <v>-</v>
      </c>
      <c r="Q47" s="100" t="str">
        <f t="shared" si="12"/>
        <v>-</v>
      </c>
    </row>
    <row r="48" spans="1:17" ht="15" customHeight="1" x14ac:dyDescent="0.2">
      <c r="A48" s="25" t="s">
        <v>96</v>
      </c>
      <c r="B48" s="139" t="s">
        <v>97</v>
      </c>
      <c r="C48" s="26"/>
      <c r="D48" s="32">
        <v>1</v>
      </c>
      <c r="E48" s="60">
        <v>0</v>
      </c>
      <c r="F48" s="66"/>
      <c r="G48" s="32">
        <v>0</v>
      </c>
      <c r="H48" s="66"/>
      <c r="I48" s="66" t="s">
        <v>11</v>
      </c>
      <c r="J48" s="33">
        <f t="shared" ref="J48:J54" si="17">D48*E48*G48</f>
        <v>0</v>
      </c>
      <c r="K48" s="149" t="str">
        <f t="shared" ref="K48:K54" si="18">IF(E48&lt;&gt;0,IF(F48="","Define unit!",""),"")&amp;IF(E48&lt;&gt;0,IF(AND(F48="",H48="")," &amp; ",""),"")&amp;IF(E48&lt;&gt;0,IF(H48="","Allocate cost!",""),"")</f>
        <v/>
      </c>
      <c r="L48" s="100" t="str">
        <f t="shared" si="13"/>
        <v>-</v>
      </c>
      <c r="M48" s="100" t="str">
        <f t="shared" si="14"/>
        <v>-</v>
      </c>
      <c r="N48" s="100" t="str">
        <f t="shared" si="15"/>
        <v>-</v>
      </c>
      <c r="P48" s="100" t="str">
        <f t="shared" si="16"/>
        <v>-</v>
      </c>
      <c r="Q48" s="100" t="str">
        <f t="shared" si="12"/>
        <v>-</v>
      </c>
    </row>
    <row r="49" spans="1:17" ht="15" customHeight="1" x14ac:dyDescent="0.2">
      <c r="A49" s="69" t="s">
        <v>98</v>
      </c>
      <c r="B49" s="69" t="s">
        <v>99</v>
      </c>
      <c r="C49" s="26"/>
      <c r="D49" s="32">
        <v>1</v>
      </c>
      <c r="E49" s="60">
        <v>0</v>
      </c>
      <c r="F49" s="66"/>
      <c r="G49" s="32">
        <v>0</v>
      </c>
      <c r="H49" s="66"/>
      <c r="I49" s="66" t="s">
        <v>11</v>
      </c>
      <c r="J49" s="33">
        <f t="shared" si="17"/>
        <v>0</v>
      </c>
      <c r="K49" s="149" t="str">
        <f t="shared" si="18"/>
        <v/>
      </c>
      <c r="L49" s="100" t="str">
        <f t="shared" si="13"/>
        <v>-</v>
      </c>
      <c r="M49" s="100" t="str">
        <f t="shared" si="14"/>
        <v>-</v>
      </c>
      <c r="N49" s="100" t="str">
        <f t="shared" si="15"/>
        <v>-</v>
      </c>
      <c r="P49" s="100" t="str">
        <f t="shared" si="16"/>
        <v>-</v>
      </c>
      <c r="Q49" s="100" t="str">
        <f t="shared" si="12"/>
        <v>-</v>
      </c>
    </row>
    <row r="50" spans="1:17" ht="15" customHeight="1" x14ac:dyDescent="0.2">
      <c r="A50" s="69" t="s">
        <v>100</v>
      </c>
      <c r="B50" s="69" t="s">
        <v>101</v>
      </c>
      <c r="C50" s="26"/>
      <c r="D50" s="32">
        <v>1</v>
      </c>
      <c r="E50" s="60">
        <v>0</v>
      </c>
      <c r="F50" s="66"/>
      <c r="G50" s="32">
        <v>0</v>
      </c>
      <c r="H50" s="66"/>
      <c r="I50" s="66" t="s">
        <v>11</v>
      </c>
      <c r="J50" s="33">
        <f t="shared" si="17"/>
        <v>0</v>
      </c>
      <c r="K50" s="149" t="str">
        <f t="shared" si="18"/>
        <v/>
      </c>
      <c r="L50" s="100" t="str">
        <f t="shared" si="13"/>
        <v>-</v>
      </c>
      <c r="M50" s="100" t="str">
        <f t="shared" si="14"/>
        <v>-</v>
      </c>
      <c r="N50" s="100" t="str">
        <f t="shared" si="15"/>
        <v>-</v>
      </c>
      <c r="P50" s="100" t="str">
        <f t="shared" si="16"/>
        <v>-</v>
      </c>
      <c r="Q50" s="100" t="str">
        <f t="shared" si="12"/>
        <v>-</v>
      </c>
    </row>
    <row r="51" spans="1:17" ht="15" customHeight="1" x14ac:dyDescent="0.2">
      <c r="A51" s="25" t="s">
        <v>102</v>
      </c>
      <c r="B51" s="139" t="s">
        <v>103</v>
      </c>
      <c r="C51" s="26"/>
      <c r="D51" s="32">
        <v>1</v>
      </c>
      <c r="E51" s="60">
        <v>0</v>
      </c>
      <c r="F51" s="66"/>
      <c r="G51" s="32">
        <v>0</v>
      </c>
      <c r="H51" s="66"/>
      <c r="I51" s="66" t="s">
        <v>11</v>
      </c>
      <c r="J51" s="33">
        <f t="shared" si="17"/>
        <v>0</v>
      </c>
      <c r="K51" s="149" t="str">
        <f t="shared" si="18"/>
        <v/>
      </c>
      <c r="L51" s="100" t="str">
        <f t="shared" si="13"/>
        <v>-</v>
      </c>
      <c r="M51" s="100" t="str">
        <f t="shared" si="14"/>
        <v>-</v>
      </c>
      <c r="N51" s="100" t="str">
        <f t="shared" si="15"/>
        <v>-</v>
      </c>
      <c r="P51" s="100" t="str">
        <f t="shared" si="16"/>
        <v>-</v>
      </c>
      <c r="Q51" s="100" t="str">
        <f t="shared" si="12"/>
        <v>-</v>
      </c>
    </row>
    <row r="52" spans="1:17" ht="15" customHeight="1" x14ac:dyDescent="0.2">
      <c r="A52" s="145" t="s">
        <v>104</v>
      </c>
      <c r="B52" s="146" t="s">
        <v>105</v>
      </c>
      <c r="C52" s="26"/>
      <c r="D52" s="32">
        <v>1</v>
      </c>
      <c r="E52" s="60">
        <v>0</v>
      </c>
      <c r="F52" s="66"/>
      <c r="G52" s="32">
        <v>0</v>
      </c>
      <c r="H52" s="66"/>
      <c r="I52" s="66" t="s">
        <v>11</v>
      </c>
      <c r="J52" s="33">
        <f t="shared" si="17"/>
        <v>0</v>
      </c>
      <c r="K52" s="149" t="str">
        <f t="shared" si="18"/>
        <v/>
      </c>
      <c r="L52" s="100" t="str">
        <f t="shared" si="13"/>
        <v>-</v>
      </c>
      <c r="M52" s="100" t="str">
        <f t="shared" si="14"/>
        <v>-</v>
      </c>
      <c r="N52" s="100" t="str">
        <f t="shared" si="15"/>
        <v>-</v>
      </c>
      <c r="P52" s="100" t="str">
        <f t="shared" si="16"/>
        <v>-</v>
      </c>
      <c r="Q52" s="100" t="str">
        <f t="shared" si="12"/>
        <v>-</v>
      </c>
    </row>
    <row r="53" spans="1:17" ht="15" customHeight="1" x14ac:dyDescent="0.2">
      <c r="A53" s="3" t="s">
        <v>106</v>
      </c>
      <c r="B53" s="147" t="s">
        <v>107</v>
      </c>
      <c r="C53" s="26"/>
      <c r="D53" s="32">
        <v>1</v>
      </c>
      <c r="E53" s="60">
        <v>0</v>
      </c>
      <c r="F53" s="66"/>
      <c r="G53" s="32">
        <v>0</v>
      </c>
      <c r="H53" s="66"/>
      <c r="I53" s="66" t="s">
        <v>11</v>
      </c>
      <c r="J53" s="33">
        <f t="shared" si="17"/>
        <v>0</v>
      </c>
      <c r="K53" s="149" t="str">
        <f t="shared" si="18"/>
        <v/>
      </c>
      <c r="L53" s="100" t="str">
        <f t="shared" si="13"/>
        <v>-</v>
      </c>
      <c r="M53" s="100" t="str">
        <f t="shared" si="14"/>
        <v>-</v>
      </c>
      <c r="N53" s="100" t="str">
        <f t="shared" si="15"/>
        <v>-</v>
      </c>
      <c r="P53" s="100" t="str">
        <f t="shared" si="16"/>
        <v>-</v>
      </c>
      <c r="Q53" s="100" t="str">
        <f t="shared" si="12"/>
        <v>-</v>
      </c>
    </row>
    <row r="54" spans="1:17" ht="15" customHeight="1" x14ac:dyDescent="0.2">
      <c r="A54" s="25" t="s">
        <v>108</v>
      </c>
      <c r="B54" s="26" t="s">
        <v>81</v>
      </c>
      <c r="C54" s="26"/>
      <c r="D54" s="32">
        <v>1</v>
      </c>
      <c r="E54" s="60">
        <v>0</v>
      </c>
      <c r="F54" s="66"/>
      <c r="G54" s="32">
        <v>0</v>
      </c>
      <c r="H54" s="66"/>
      <c r="I54" s="66" t="s">
        <v>11</v>
      </c>
      <c r="J54" s="33">
        <f t="shared" si="17"/>
        <v>0</v>
      </c>
      <c r="K54" s="149" t="str">
        <f t="shared" si="18"/>
        <v/>
      </c>
      <c r="L54" s="100" t="str">
        <f t="shared" si="13"/>
        <v>-</v>
      </c>
      <c r="M54" s="100" t="str">
        <f t="shared" si="14"/>
        <v>-</v>
      </c>
      <c r="N54" s="100" t="str">
        <f t="shared" si="15"/>
        <v>-</v>
      </c>
      <c r="P54" s="100" t="str">
        <f t="shared" si="16"/>
        <v>-</v>
      </c>
      <c r="Q54" s="100" t="str">
        <f t="shared" si="12"/>
        <v>-</v>
      </c>
    </row>
    <row r="55" spans="1:17" s="1" customFormat="1" ht="15" customHeight="1" x14ac:dyDescent="0.25">
      <c r="A55" s="39" t="s">
        <v>16</v>
      </c>
      <c r="B55" s="46" t="s">
        <v>109</v>
      </c>
      <c r="C55" s="40"/>
      <c r="D55" s="222"/>
      <c r="E55" s="222"/>
      <c r="F55" s="222"/>
      <c r="G55" s="222"/>
      <c r="H55" s="223"/>
      <c r="I55" s="135"/>
      <c r="J55" s="36">
        <f>ROUND(SUM(J45:J54),0)</f>
        <v>0</v>
      </c>
      <c r="K55" s="149"/>
      <c r="L55" s="123">
        <f>ROUND(SUM(L45:L54),0)</f>
        <v>0</v>
      </c>
      <c r="M55" s="123">
        <f>ROUND(SUM(M45:M54),0)</f>
        <v>0</v>
      </c>
      <c r="N55" s="123">
        <f>ROUND(SUM(N45:N54),0)</f>
        <v>0</v>
      </c>
      <c r="O55" s="62"/>
      <c r="P55" s="123">
        <f>ROUND(SUM(P45:P54),0)</f>
        <v>0</v>
      </c>
      <c r="Q55" s="123">
        <f>ROUND(SUM(Q45:Q54),0)</f>
        <v>0</v>
      </c>
    </row>
    <row r="56" spans="1:17" s="3" customFormat="1" ht="15" customHeight="1" x14ac:dyDescent="0.2">
      <c r="A56" s="12"/>
      <c r="B56" s="11"/>
      <c r="C56" s="11"/>
      <c r="D56" s="13"/>
      <c r="E56" s="13"/>
      <c r="F56" s="13"/>
      <c r="G56" s="13"/>
      <c r="H56" s="13"/>
      <c r="I56" s="13"/>
      <c r="J56" s="16"/>
      <c r="K56" s="149"/>
      <c r="O56" s="62"/>
    </row>
    <row r="57" spans="1:17" s="1" customFormat="1" ht="19.5" customHeight="1" x14ac:dyDescent="0.25">
      <c r="A57" s="37" t="s">
        <v>17</v>
      </c>
      <c r="B57" s="41" t="s">
        <v>110</v>
      </c>
      <c r="C57" s="42"/>
      <c r="D57" s="43"/>
      <c r="E57" s="43"/>
      <c r="F57" s="43"/>
      <c r="G57" s="43"/>
      <c r="H57" s="43"/>
      <c r="I57" s="43"/>
      <c r="J57" s="44"/>
      <c r="K57" s="149"/>
      <c r="O57" s="62"/>
    </row>
    <row r="58" spans="1:17" ht="15" customHeight="1" x14ac:dyDescent="0.2">
      <c r="A58" s="177" t="s">
        <v>45</v>
      </c>
      <c r="B58" s="179" t="s">
        <v>4</v>
      </c>
      <c r="C58" s="179" t="s">
        <v>86</v>
      </c>
      <c r="D58" s="64" t="s">
        <v>87</v>
      </c>
      <c r="E58" s="172" t="s">
        <v>88</v>
      </c>
      <c r="F58" s="174"/>
      <c r="G58" s="64" t="s">
        <v>89</v>
      </c>
      <c r="H58" s="50" t="s">
        <v>47</v>
      </c>
      <c r="I58" s="50" t="s">
        <v>47</v>
      </c>
      <c r="J58" s="181" t="s">
        <v>7</v>
      </c>
      <c r="L58" s="169" t="s">
        <v>48</v>
      </c>
      <c r="M58" s="170"/>
      <c r="N58" s="171"/>
      <c r="P58" s="167" t="s">
        <v>49</v>
      </c>
      <c r="Q58" s="168"/>
    </row>
    <row r="59" spans="1:17" ht="15" customHeight="1" x14ac:dyDescent="0.2">
      <c r="A59" s="178"/>
      <c r="B59" s="180"/>
      <c r="C59" s="180"/>
      <c r="D59" s="47" t="s">
        <v>90</v>
      </c>
      <c r="E59" s="183" t="s">
        <v>91</v>
      </c>
      <c r="F59" s="184"/>
      <c r="G59" s="134" t="s">
        <v>92</v>
      </c>
      <c r="H59" s="91" t="s">
        <v>51</v>
      </c>
      <c r="I59" s="91" t="s">
        <v>52</v>
      </c>
      <c r="J59" s="182"/>
      <c r="L59" s="34" t="s">
        <v>8</v>
      </c>
      <c r="M59" s="34" t="s">
        <v>9</v>
      </c>
      <c r="N59" s="34" t="s">
        <v>10</v>
      </c>
      <c r="P59" s="34" t="s">
        <v>11</v>
      </c>
      <c r="Q59" s="34" t="s">
        <v>273</v>
      </c>
    </row>
    <row r="60" spans="1:17" ht="15" customHeight="1" x14ac:dyDescent="0.2">
      <c r="A60" s="3" t="s">
        <v>111</v>
      </c>
      <c r="B60" s="147" t="s">
        <v>112</v>
      </c>
      <c r="C60" s="26"/>
      <c r="D60" s="32">
        <v>1</v>
      </c>
      <c r="E60" s="60">
        <v>0</v>
      </c>
      <c r="F60" s="66"/>
      <c r="G60" s="32">
        <v>0</v>
      </c>
      <c r="H60" s="66"/>
      <c r="I60" s="66" t="s">
        <v>11</v>
      </c>
      <c r="J60" s="33">
        <f t="shared" ref="J60:J69" si="19">D60*E60*G60</f>
        <v>0</v>
      </c>
      <c r="K60" s="149" t="str">
        <f>IF(E60&lt;&gt;0,IF(F60="","Define unit!",""),"")&amp;IF(E60&lt;&gt;0,IF(AND(F60="",H60="")," &amp; ",""),"")&amp;IF(E60&lt;&gt;0,IF(H60="","Allocate cost!",""),"")</f>
        <v/>
      </c>
      <c r="L60" s="100" t="str">
        <f t="shared" ref="L60" si="20">IF(H60="Internal",J60,"-")</f>
        <v>-</v>
      </c>
      <c r="M60" s="100" t="str">
        <f t="shared" ref="M60" si="21">IF(H60="Related",J60,"-")</f>
        <v>-</v>
      </c>
      <c r="N60" s="100" t="str">
        <f t="shared" ref="N60" si="22">IF(H60="External",J60,"-")</f>
        <v>-</v>
      </c>
      <c r="P60" s="100" t="str">
        <f t="shared" ref="P60:P69" si="23">IF($I60="Canadian",IF(OR($J60="",$J60=0),"-",$J60),"-")</f>
        <v>-</v>
      </c>
      <c r="Q60" s="100" t="str">
        <f>IF($I60="Danish",IF(OR($J60="",$J60=0),"-",$J60),"-")</f>
        <v>-</v>
      </c>
    </row>
    <row r="61" spans="1:17" ht="15" customHeight="1" x14ac:dyDescent="0.2">
      <c r="A61" s="25" t="s">
        <v>113</v>
      </c>
      <c r="B61" s="139" t="s">
        <v>114</v>
      </c>
      <c r="C61" s="26"/>
      <c r="D61" s="32">
        <v>1</v>
      </c>
      <c r="E61" s="60">
        <v>0</v>
      </c>
      <c r="F61" s="66"/>
      <c r="G61" s="32">
        <v>0</v>
      </c>
      <c r="H61" s="66"/>
      <c r="I61" s="66" t="s">
        <v>11</v>
      </c>
      <c r="J61" s="33">
        <f t="shared" si="19"/>
        <v>0</v>
      </c>
      <c r="K61" s="149" t="str">
        <f t="shared" ref="K61:K69" si="24">IF(E61&lt;&gt;0,IF(F61="","Define unit!",""),"")&amp;IF(E61&lt;&gt;0,IF(AND(F61="",H61="")," &amp; ",""),"")&amp;IF(E61&lt;&gt;0,IF(H61="","Allocate cost!",""),"")</f>
        <v/>
      </c>
      <c r="L61" s="100" t="str">
        <f t="shared" ref="L61:L69" si="25">IF(H61="Internal",J61,"-")</f>
        <v>-</v>
      </c>
      <c r="M61" s="100" t="str">
        <f t="shared" ref="M61:M69" si="26">IF(H61="Related",J61,"-")</f>
        <v>-</v>
      </c>
      <c r="N61" s="100" t="str">
        <f t="shared" ref="N61:N69" si="27">IF(H61="External",J61,"-")</f>
        <v>-</v>
      </c>
      <c r="P61" s="100" t="str">
        <f t="shared" si="23"/>
        <v>-</v>
      </c>
      <c r="Q61" s="100" t="str">
        <f t="shared" ref="Q61:Q69" si="28">IF($I61="Danish",IF(OR($J61="",$J61=0),"-",$J61),"-")</f>
        <v>-</v>
      </c>
    </row>
    <row r="62" spans="1:17" ht="15" customHeight="1" x14ac:dyDescent="0.2">
      <c r="A62" s="25" t="s">
        <v>115</v>
      </c>
      <c r="B62" s="139" t="s">
        <v>116</v>
      </c>
      <c r="C62" s="26"/>
      <c r="D62" s="32">
        <v>1</v>
      </c>
      <c r="E62" s="60">
        <v>0</v>
      </c>
      <c r="F62" s="66"/>
      <c r="G62" s="32">
        <v>0</v>
      </c>
      <c r="H62" s="66"/>
      <c r="I62" s="66" t="s">
        <v>11</v>
      </c>
      <c r="J62" s="33">
        <f t="shared" si="19"/>
        <v>0</v>
      </c>
      <c r="K62" s="149" t="str">
        <f t="shared" si="24"/>
        <v/>
      </c>
      <c r="L62" s="100" t="str">
        <f t="shared" si="25"/>
        <v>-</v>
      </c>
      <c r="M62" s="100" t="str">
        <f t="shared" si="26"/>
        <v>-</v>
      </c>
      <c r="N62" s="100" t="str">
        <f t="shared" si="27"/>
        <v>-</v>
      </c>
      <c r="P62" s="100" t="str">
        <f t="shared" si="23"/>
        <v>-</v>
      </c>
      <c r="Q62" s="100" t="str">
        <f t="shared" si="28"/>
        <v>-</v>
      </c>
    </row>
    <row r="63" spans="1:17" s="4" customFormat="1" ht="15" customHeight="1" x14ac:dyDescent="0.2">
      <c r="A63" s="25" t="s">
        <v>117</v>
      </c>
      <c r="B63" s="139" t="s">
        <v>118</v>
      </c>
      <c r="C63" s="26"/>
      <c r="D63" s="32">
        <v>1</v>
      </c>
      <c r="E63" s="60">
        <v>0</v>
      </c>
      <c r="F63" s="66"/>
      <c r="G63" s="32">
        <v>0</v>
      </c>
      <c r="H63" s="66"/>
      <c r="I63" s="66" t="s">
        <v>11</v>
      </c>
      <c r="J63" s="33">
        <f t="shared" si="19"/>
        <v>0</v>
      </c>
      <c r="K63" s="149" t="str">
        <f t="shared" si="24"/>
        <v/>
      </c>
      <c r="L63" s="100" t="str">
        <f t="shared" si="25"/>
        <v>-</v>
      </c>
      <c r="M63" s="100" t="str">
        <f t="shared" si="26"/>
        <v>-</v>
      </c>
      <c r="N63" s="100" t="str">
        <f t="shared" si="27"/>
        <v>-</v>
      </c>
      <c r="O63" s="62"/>
      <c r="P63" s="100" t="str">
        <f t="shared" si="23"/>
        <v>-</v>
      </c>
      <c r="Q63" s="100" t="str">
        <f t="shared" si="28"/>
        <v>-</v>
      </c>
    </row>
    <row r="64" spans="1:17" s="4" customFormat="1" ht="15" customHeight="1" x14ac:dyDescent="0.2">
      <c r="A64" s="25" t="s">
        <v>119</v>
      </c>
      <c r="B64" s="139" t="s">
        <v>120</v>
      </c>
      <c r="C64" s="26"/>
      <c r="D64" s="32">
        <v>1</v>
      </c>
      <c r="E64" s="60">
        <v>0</v>
      </c>
      <c r="F64" s="66"/>
      <c r="G64" s="32">
        <v>0</v>
      </c>
      <c r="H64" s="66"/>
      <c r="I64" s="66" t="s">
        <v>11</v>
      </c>
      <c r="J64" s="33">
        <f t="shared" si="19"/>
        <v>0</v>
      </c>
      <c r="K64" s="149" t="str">
        <f t="shared" si="24"/>
        <v/>
      </c>
      <c r="L64" s="100" t="str">
        <f t="shared" si="25"/>
        <v>-</v>
      </c>
      <c r="M64" s="100" t="str">
        <f t="shared" si="26"/>
        <v>-</v>
      </c>
      <c r="N64" s="100" t="str">
        <f t="shared" si="27"/>
        <v>-</v>
      </c>
      <c r="O64" s="62"/>
      <c r="P64" s="100" t="str">
        <f t="shared" si="23"/>
        <v>-</v>
      </c>
      <c r="Q64" s="100" t="str">
        <f t="shared" si="28"/>
        <v>-</v>
      </c>
    </row>
    <row r="65" spans="1:17" s="3" customFormat="1" ht="15" customHeight="1" x14ac:dyDescent="0.2">
      <c r="A65" s="25" t="s">
        <v>121</v>
      </c>
      <c r="B65" s="139" t="s">
        <v>122</v>
      </c>
      <c r="C65" s="26"/>
      <c r="D65" s="32">
        <v>1</v>
      </c>
      <c r="E65" s="60">
        <v>0</v>
      </c>
      <c r="F65" s="66"/>
      <c r="G65" s="32">
        <v>0</v>
      </c>
      <c r="H65" s="66"/>
      <c r="I65" s="66" t="s">
        <v>11</v>
      </c>
      <c r="J65" s="33">
        <f t="shared" si="19"/>
        <v>0</v>
      </c>
      <c r="K65" s="149" t="str">
        <f t="shared" si="24"/>
        <v/>
      </c>
      <c r="L65" s="100" t="str">
        <f t="shared" si="25"/>
        <v>-</v>
      </c>
      <c r="M65" s="100" t="str">
        <f t="shared" si="26"/>
        <v>-</v>
      </c>
      <c r="N65" s="100" t="str">
        <f t="shared" si="27"/>
        <v>-</v>
      </c>
      <c r="O65" s="62"/>
      <c r="P65" s="100" t="str">
        <f t="shared" si="23"/>
        <v>-</v>
      </c>
      <c r="Q65" s="100" t="str">
        <f t="shared" si="28"/>
        <v>-</v>
      </c>
    </row>
    <row r="66" spans="1:17" s="5" customFormat="1" ht="15" customHeight="1" x14ac:dyDescent="0.2">
      <c r="A66" s="25" t="s">
        <v>123</v>
      </c>
      <c r="B66" s="139" t="s">
        <v>124</v>
      </c>
      <c r="C66" s="26"/>
      <c r="D66" s="32">
        <v>1</v>
      </c>
      <c r="E66" s="60">
        <v>0</v>
      </c>
      <c r="F66" s="66"/>
      <c r="G66" s="32">
        <v>0</v>
      </c>
      <c r="H66" s="66"/>
      <c r="I66" s="66" t="s">
        <v>11</v>
      </c>
      <c r="J66" s="33">
        <f t="shared" si="19"/>
        <v>0</v>
      </c>
      <c r="K66" s="149" t="str">
        <f t="shared" si="24"/>
        <v/>
      </c>
      <c r="L66" s="100" t="str">
        <f t="shared" si="25"/>
        <v>-</v>
      </c>
      <c r="M66" s="100" t="str">
        <f t="shared" si="26"/>
        <v>-</v>
      </c>
      <c r="N66" s="100" t="str">
        <f t="shared" si="27"/>
        <v>-</v>
      </c>
      <c r="O66" s="62"/>
      <c r="P66" s="100" t="str">
        <f t="shared" si="23"/>
        <v>-</v>
      </c>
      <c r="Q66" s="100" t="str">
        <f t="shared" si="28"/>
        <v>-</v>
      </c>
    </row>
    <row r="67" spans="1:17" s="4" customFormat="1" ht="15" customHeight="1" x14ac:dyDescent="0.2">
      <c r="A67" s="25" t="s">
        <v>125</v>
      </c>
      <c r="B67" s="139" t="s">
        <v>126</v>
      </c>
      <c r="C67" s="26"/>
      <c r="D67" s="32">
        <v>1</v>
      </c>
      <c r="E67" s="60">
        <v>0</v>
      </c>
      <c r="F67" s="66"/>
      <c r="G67" s="32">
        <v>0</v>
      </c>
      <c r="H67" s="66"/>
      <c r="I67" s="66" t="s">
        <v>11</v>
      </c>
      <c r="J67" s="33">
        <f t="shared" si="19"/>
        <v>0</v>
      </c>
      <c r="K67" s="149" t="str">
        <f t="shared" si="24"/>
        <v/>
      </c>
      <c r="L67" s="100" t="str">
        <f t="shared" si="25"/>
        <v>-</v>
      </c>
      <c r="M67" s="100" t="str">
        <f t="shared" si="26"/>
        <v>-</v>
      </c>
      <c r="N67" s="100" t="str">
        <f t="shared" si="27"/>
        <v>-</v>
      </c>
      <c r="O67" s="62"/>
      <c r="P67" s="100" t="str">
        <f t="shared" si="23"/>
        <v>-</v>
      </c>
      <c r="Q67" s="100" t="str">
        <f t="shared" si="28"/>
        <v>-</v>
      </c>
    </row>
    <row r="68" spans="1:17" ht="15" customHeight="1" x14ac:dyDescent="0.2">
      <c r="A68" s="25" t="s">
        <v>127</v>
      </c>
      <c r="B68" s="139" t="s">
        <v>128</v>
      </c>
      <c r="C68" s="26"/>
      <c r="D68" s="32">
        <v>1</v>
      </c>
      <c r="E68" s="60">
        <v>0</v>
      </c>
      <c r="F68" s="66"/>
      <c r="G68" s="32">
        <v>0</v>
      </c>
      <c r="H68" s="66"/>
      <c r="I68" s="66" t="s">
        <v>11</v>
      </c>
      <c r="J68" s="33">
        <f t="shared" si="19"/>
        <v>0</v>
      </c>
      <c r="K68" s="149" t="str">
        <f t="shared" si="24"/>
        <v/>
      </c>
      <c r="L68" s="100" t="str">
        <f t="shared" si="25"/>
        <v>-</v>
      </c>
      <c r="M68" s="100" t="str">
        <f t="shared" si="26"/>
        <v>-</v>
      </c>
      <c r="N68" s="100" t="str">
        <f t="shared" si="27"/>
        <v>-</v>
      </c>
      <c r="P68" s="100" t="str">
        <f t="shared" si="23"/>
        <v>-</v>
      </c>
      <c r="Q68" s="100" t="str">
        <f t="shared" si="28"/>
        <v>-</v>
      </c>
    </row>
    <row r="69" spans="1:17" ht="15" customHeight="1" x14ac:dyDescent="0.2">
      <c r="A69" s="25" t="s">
        <v>129</v>
      </c>
      <c r="B69" s="26" t="s">
        <v>81</v>
      </c>
      <c r="C69" s="26"/>
      <c r="D69" s="32">
        <v>1</v>
      </c>
      <c r="E69" s="60">
        <v>0</v>
      </c>
      <c r="F69" s="66"/>
      <c r="G69" s="32">
        <v>0</v>
      </c>
      <c r="H69" s="66"/>
      <c r="I69" s="66" t="s">
        <v>11</v>
      </c>
      <c r="J69" s="33">
        <f t="shared" si="19"/>
        <v>0</v>
      </c>
      <c r="K69" s="149" t="str">
        <f t="shared" si="24"/>
        <v/>
      </c>
      <c r="L69" s="100" t="str">
        <f t="shared" si="25"/>
        <v>-</v>
      </c>
      <c r="M69" s="100" t="str">
        <f t="shared" si="26"/>
        <v>-</v>
      </c>
      <c r="N69" s="100" t="str">
        <f t="shared" si="27"/>
        <v>-</v>
      </c>
      <c r="P69" s="100" t="str">
        <f t="shared" si="23"/>
        <v>-</v>
      </c>
      <c r="Q69" s="100" t="str">
        <f t="shared" si="28"/>
        <v>-</v>
      </c>
    </row>
    <row r="70" spans="1:17" s="4" customFormat="1" ht="15" customHeight="1" x14ac:dyDescent="0.2">
      <c r="A70" s="39" t="s">
        <v>17</v>
      </c>
      <c r="B70" s="46" t="s">
        <v>130</v>
      </c>
      <c r="C70" s="40"/>
      <c r="D70" s="222"/>
      <c r="E70" s="222"/>
      <c r="F70" s="222"/>
      <c r="G70" s="222"/>
      <c r="H70" s="223"/>
      <c r="I70" s="135"/>
      <c r="J70" s="36">
        <f>ROUND(SUM(J60:J69),0)</f>
        <v>0</v>
      </c>
      <c r="K70" s="149"/>
      <c r="L70" s="123">
        <f>ROUND(SUM(L60:L69),0)</f>
        <v>0</v>
      </c>
      <c r="M70" s="123">
        <f>ROUND(SUM(M60:M69),0)</f>
        <v>0</v>
      </c>
      <c r="N70" s="123">
        <f>ROUND(SUM(N60:N69),0)</f>
        <v>0</v>
      </c>
      <c r="O70" s="62"/>
      <c r="P70" s="123">
        <f>ROUND(SUM(P60:P69),0)</f>
        <v>0</v>
      </c>
      <c r="Q70" s="123">
        <f>ROUND(SUM(Q60:Q69),0)</f>
        <v>0</v>
      </c>
    </row>
    <row r="71" spans="1:17" s="3" customFormat="1" ht="15" customHeight="1" x14ac:dyDescent="0.2">
      <c r="A71" s="12"/>
      <c r="B71" s="11"/>
      <c r="C71" s="14"/>
      <c r="D71" s="15"/>
      <c r="E71" s="15"/>
      <c r="F71" s="15"/>
      <c r="G71" s="15"/>
      <c r="H71" s="15"/>
      <c r="I71" s="15"/>
      <c r="J71" s="17"/>
      <c r="K71" s="149"/>
      <c r="L71" s="4"/>
      <c r="O71" s="62"/>
    </row>
    <row r="72" spans="1:17" s="1" customFormat="1" ht="19.5" customHeight="1" x14ac:dyDescent="0.25">
      <c r="A72" s="37" t="str">
        <f>"06"</f>
        <v>06</v>
      </c>
      <c r="B72" s="41" t="s">
        <v>131</v>
      </c>
      <c r="C72" s="42"/>
      <c r="D72" s="43"/>
      <c r="E72" s="43"/>
      <c r="F72" s="43"/>
      <c r="G72" s="43"/>
      <c r="H72" s="43"/>
      <c r="I72" s="43"/>
      <c r="J72" s="44"/>
      <c r="K72" s="149"/>
      <c r="O72" s="62"/>
    </row>
    <row r="73" spans="1:17" s="4" customFormat="1" ht="15" customHeight="1" x14ac:dyDescent="0.2">
      <c r="A73" s="177" t="s">
        <v>45</v>
      </c>
      <c r="B73" s="179" t="s">
        <v>4</v>
      </c>
      <c r="C73" s="179" t="s">
        <v>86</v>
      </c>
      <c r="D73" s="64" t="s">
        <v>87</v>
      </c>
      <c r="E73" s="172" t="s">
        <v>88</v>
      </c>
      <c r="F73" s="174"/>
      <c r="G73" s="64" t="s">
        <v>89</v>
      </c>
      <c r="H73" s="50" t="s">
        <v>47</v>
      </c>
      <c r="I73" s="50" t="s">
        <v>47</v>
      </c>
      <c r="J73" s="181" t="s">
        <v>7</v>
      </c>
      <c r="K73" s="149"/>
      <c r="L73" s="169" t="s">
        <v>48</v>
      </c>
      <c r="M73" s="170"/>
      <c r="N73" s="171"/>
      <c r="O73" s="62"/>
      <c r="P73" s="167" t="s">
        <v>49</v>
      </c>
      <c r="Q73" s="168"/>
    </row>
    <row r="74" spans="1:17" ht="15" customHeight="1" x14ac:dyDescent="0.2">
      <c r="A74" s="178"/>
      <c r="B74" s="180"/>
      <c r="C74" s="180"/>
      <c r="D74" s="47" t="s">
        <v>90</v>
      </c>
      <c r="E74" s="183" t="s">
        <v>91</v>
      </c>
      <c r="F74" s="184"/>
      <c r="G74" s="134" t="s">
        <v>92</v>
      </c>
      <c r="H74" s="91" t="s">
        <v>51</v>
      </c>
      <c r="I74" s="91" t="s">
        <v>52</v>
      </c>
      <c r="J74" s="182"/>
      <c r="L74" s="34" t="s">
        <v>8</v>
      </c>
      <c r="M74" s="34" t="s">
        <v>9</v>
      </c>
      <c r="N74" s="34" t="s">
        <v>10</v>
      </c>
      <c r="P74" s="34" t="s">
        <v>11</v>
      </c>
      <c r="Q74" s="34" t="s">
        <v>273</v>
      </c>
    </row>
    <row r="75" spans="1:17" ht="15" customHeight="1" x14ac:dyDescent="0.2">
      <c r="A75" s="3" t="s">
        <v>132</v>
      </c>
      <c r="B75" s="147" t="s">
        <v>133</v>
      </c>
      <c r="C75" s="26"/>
      <c r="D75" s="32">
        <v>1</v>
      </c>
      <c r="E75" s="60">
        <v>0</v>
      </c>
      <c r="F75" s="66"/>
      <c r="G75" s="32">
        <v>0</v>
      </c>
      <c r="H75" s="66"/>
      <c r="I75" s="66" t="s">
        <v>11</v>
      </c>
      <c r="J75" s="33">
        <f t="shared" ref="J75:J80" si="29">D75*E75*G75</f>
        <v>0</v>
      </c>
      <c r="K75" s="149" t="str">
        <f>IF(E75&lt;&gt;0,IF(F75="","Define unit!",""),"")&amp;IF(E75&lt;&gt;0,IF(AND(F75="",H75="")," &amp; ",""),"")&amp;IF(E75&lt;&gt;0,IF(H75="","Allocate cost!",""),"")</f>
        <v/>
      </c>
      <c r="L75" s="100" t="str">
        <f t="shared" ref="L75" si="30">IF(H75="Internal",J75,"-")</f>
        <v>-</v>
      </c>
      <c r="M75" s="100" t="str">
        <f t="shared" ref="M75" si="31">IF(H75="Related",J75,"-")</f>
        <v>-</v>
      </c>
      <c r="N75" s="100" t="str">
        <f t="shared" ref="N75" si="32">IF(H75="External",J75,"-")</f>
        <v>-</v>
      </c>
      <c r="P75" s="100" t="str">
        <f t="shared" ref="P75:P80" si="33">IF($I75="Canadian",IF(OR($J75="",$J75=0),"-",$J75),"-")</f>
        <v>-</v>
      </c>
      <c r="Q75" s="100" t="str">
        <f>IF($I75="Danish",IF(OR($J75="",$J75=0),"-",$J75),"-")</f>
        <v>-</v>
      </c>
    </row>
    <row r="76" spans="1:17" ht="15" customHeight="1" x14ac:dyDescent="0.2">
      <c r="A76" s="25" t="s">
        <v>134</v>
      </c>
      <c r="B76" s="26" t="s">
        <v>135</v>
      </c>
      <c r="C76" s="26"/>
      <c r="D76" s="32">
        <v>1</v>
      </c>
      <c r="E76" s="60">
        <v>0</v>
      </c>
      <c r="F76" s="66"/>
      <c r="G76" s="32">
        <v>0</v>
      </c>
      <c r="H76" s="66"/>
      <c r="I76" s="66" t="s">
        <v>11</v>
      </c>
      <c r="J76" s="33">
        <f t="shared" si="29"/>
        <v>0</v>
      </c>
      <c r="K76" s="149" t="str">
        <f t="shared" ref="K76:K80" si="34">IF(E76&lt;&gt;0,IF(F76="","Define unit!",""),"")&amp;IF(E76&lt;&gt;0,IF(AND(F76="",H76="")," &amp; ",""),"")&amp;IF(E76&lt;&gt;0,IF(H76="","Allocate cost!",""),"")</f>
        <v/>
      </c>
      <c r="L76" s="100" t="str">
        <f t="shared" ref="L76:L80" si="35">IF(H76="Internal",J76,"-")</f>
        <v>-</v>
      </c>
      <c r="M76" s="100" t="str">
        <f t="shared" ref="M76:M80" si="36">IF(H76="Related",J76,"-")</f>
        <v>-</v>
      </c>
      <c r="N76" s="100" t="str">
        <f t="shared" ref="N76:N80" si="37">IF(H76="External",J76,"-")</f>
        <v>-</v>
      </c>
      <c r="P76" s="100" t="str">
        <f t="shared" si="33"/>
        <v>-</v>
      </c>
      <c r="Q76" s="100" t="str">
        <f t="shared" ref="Q76:Q80" si="38">IF($I76="Danish",IF(OR($J76="",$J76=0),"-",$J76),"-")</f>
        <v>-</v>
      </c>
    </row>
    <row r="77" spans="1:17" ht="15" customHeight="1" x14ac:dyDescent="0.2">
      <c r="A77" s="25" t="s">
        <v>136</v>
      </c>
      <c r="B77" s="26" t="s">
        <v>137</v>
      </c>
      <c r="C77" s="26"/>
      <c r="D77" s="32">
        <v>1</v>
      </c>
      <c r="E77" s="60">
        <v>0</v>
      </c>
      <c r="F77" s="66"/>
      <c r="G77" s="32">
        <v>0</v>
      </c>
      <c r="H77" s="66"/>
      <c r="I77" s="66" t="s">
        <v>11</v>
      </c>
      <c r="J77" s="33">
        <f t="shared" si="29"/>
        <v>0</v>
      </c>
      <c r="K77" s="149" t="str">
        <f t="shared" si="34"/>
        <v/>
      </c>
      <c r="L77" s="100" t="str">
        <f t="shared" si="35"/>
        <v>-</v>
      </c>
      <c r="M77" s="100" t="str">
        <f t="shared" si="36"/>
        <v>-</v>
      </c>
      <c r="N77" s="100" t="str">
        <f t="shared" si="37"/>
        <v>-</v>
      </c>
      <c r="P77" s="100" t="str">
        <f t="shared" si="33"/>
        <v>-</v>
      </c>
      <c r="Q77" s="100" t="str">
        <f t="shared" si="38"/>
        <v>-</v>
      </c>
    </row>
    <row r="78" spans="1:17" ht="15" customHeight="1" x14ac:dyDescent="0.2">
      <c r="A78" s="38" t="s">
        <v>138</v>
      </c>
      <c r="B78" s="26" t="s">
        <v>139</v>
      </c>
      <c r="C78" s="26"/>
      <c r="D78" s="32">
        <v>1</v>
      </c>
      <c r="E78" s="60">
        <v>0</v>
      </c>
      <c r="F78" s="66"/>
      <c r="G78" s="32">
        <v>0</v>
      </c>
      <c r="H78" s="66"/>
      <c r="I78" s="66" t="s">
        <v>11</v>
      </c>
      <c r="J78" s="33">
        <f t="shared" si="29"/>
        <v>0</v>
      </c>
      <c r="K78" s="149" t="str">
        <f t="shared" si="34"/>
        <v/>
      </c>
      <c r="L78" s="100" t="str">
        <f t="shared" si="35"/>
        <v>-</v>
      </c>
      <c r="M78" s="100" t="str">
        <f t="shared" si="36"/>
        <v>-</v>
      </c>
      <c r="N78" s="100" t="str">
        <f t="shared" si="37"/>
        <v>-</v>
      </c>
      <c r="P78" s="100" t="str">
        <f t="shared" si="33"/>
        <v>-</v>
      </c>
      <c r="Q78" s="100" t="str">
        <f t="shared" si="38"/>
        <v>-</v>
      </c>
    </row>
    <row r="79" spans="1:17" s="4" customFormat="1" ht="15" customHeight="1" x14ac:dyDescent="0.2">
      <c r="A79" s="38" t="s">
        <v>140</v>
      </c>
      <c r="B79" s="26" t="s">
        <v>141</v>
      </c>
      <c r="C79" s="26"/>
      <c r="D79" s="32">
        <v>1</v>
      </c>
      <c r="E79" s="60">
        <v>0</v>
      </c>
      <c r="F79" s="66"/>
      <c r="G79" s="32">
        <v>0</v>
      </c>
      <c r="H79" s="66"/>
      <c r="I79" s="66" t="s">
        <v>11</v>
      </c>
      <c r="J79" s="33">
        <f t="shared" si="29"/>
        <v>0</v>
      </c>
      <c r="K79" s="149" t="str">
        <f t="shared" si="34"/>
        <v/>
      </c>
      <c r="L79" s="100" t="str">
        <f t="shared" si="35"/>
        <v>-</v>
      </c>
      <c r="M79" s="100" t="str">
        <f t="shared" si="36"/>
        <v>-</v>
      </c>
      <c r="N79" s="100" t="str">
        <f t="shared" si="37"/>
        <v>-</v>
      </c>
      <c r="O79" s="62"/>
      <c r="P79" s="100" t="str">
        <f t="shared" si="33"/>
        <v>-</v>
      </c>
      <c r="Q79" s="100" t="str">
        <f t="shared" si="38"/>
        <v>-</v>
      </c>
    </row>
    <row r="80" spans="1:17" s="4" customFormat="1" ht="15" customHeight="1" x14ac:dyDescent="0.2">
      <c r="A80" s="38" t="s">
        <v>142</v>
      </c>
      <c r="B80" s="26" t="s">
        <v>81</v>
      </c>
      <c r="C80" s="26"/>
      <c r="D80" s="32">
        <v>1</v>
      </c>
      <c r="E80" s="60">
        <v>0</v>
      </c>
      <c r="F80" s="66"/>
      <c r="G80" s="32">
        <v>0</v>
      </c>
      <c r="H80" s="66"/>
      <c r="I80" s="66" t="s">
        <v>11</v>
      </c>
      <c r="J80" s="33">
        <f t="shared" si="29"/>
        <v>0</v>
      </c>
      <c r="K80" s="149" t="str">
        <f t="shared" si="34"/>
        <v/>
      </c>
      <c r="L80" s="100" t="str">
        <f t="shared" si="35"/>
        <v>-</v>
      </c>
      <c r="M80" s="100" t="str">
        <f t="shared" si="36"/>
        <v>-</v>
      </c>
      <c r="N80" s="100" t="str">
        <f t="shared" si="37"/>
        <v>-</v>
      </c>
      <c r="O80" s="62"/>
      <c r="P80" s="100" t="str">
        <f t="shared" si="33"/>
        <v>-</v>
      </c>
      <c r="Q80" s="100" t="str">
        <f t="shared" si="38"/>
        <v>-</v>
      </c>
    </row>
    <row r="81" spans="1:17" s="1" customFormat="1" ht="15" customHeight="1" x14ac:dyDescent="0.25">
      <c r="A81" s="39" t="s">
        <v>18</v>
      </c>
      <c r="B81" s="40" t="s">
        <v>143</v>
      </c>
      <c r="C81" s="40"/>
      <c r="D81" s="222"/>
      <c r="E81" s="222"/>
      <c r="F81" s="222"/>
      <c r="G81" s="222"/>
      <c r="H81" s="223"/>
      <c r="I81" s="135"/>
      <c r="J81" s="36">
        <f>ROUND(SUM(J75:J80),0)</f>
        <v>0</v>
      </c>
      <c r="K81" s="149"/>
      <c r="L81" s="124">
        <f>ROUND(SUM(L75:L80),0)</f>
        <v>0</v>
      </c>
      <c r="M81" s="124">
        <f>ROUND(SUM(M75:M80),0)</f>
        <v>0</v>
      </c>
      <c r="N81" s="124">
        <f>ROUND(SUM(N75:N80),0)</f>
        <v>0</v>
      </c>
      <c r="O81" s="62"/>
      <c r="P81" s="124">
        <f>ROUND(SUM(P75:P80),0)</f>
        <v>0</v>
      </c>
      <c r="Q81" s="124">
        <f>ROUND(SUM(Q75:Q80),0)</f>
        <v>0</v>
      </c>
    </row>
    <row r="82" spans="1:17" ht="15" customHeight="1" x14ac:dyDescent="0.2">
      <c r="A82" s="3"/>
      <c r="B82" s="3"/>
      <c r="C82" s="3"/>
      <c r="D82" s="2"/>
      <c r="E82" s="2"/>
      <c r="F82" s="2"/>
      <c r="G82" s="2"/>
      <c r="H82" s="2"/>
      <c r="I82" s="2"/>
      <c r="J82" s="10"/>
    </row>
    <row r="83" spans="1:17" s="1" customFormat="1" ht="19.5" customHeight="1" x14ac:dyDescent="0.25">
      <c r="A83" s="37" t="str">
        <f>"07"</f>
        <v>07</v>
      </c>
      <c r="B83" s="41" t="s">
        <v>144</v>
      </c>
      <c r="C83" s="42"/>
      <c r="D83" s="43"/>
      <c r="E83" s="43"/>
      <c r="F83" s="43"/>
      <c r="G83" s="43"/>
      <c r="H83" s="43"/>
      <c r="I83" s="43"/>
      <c r="J83" s="44"/>
      <c r="K83" s="149"/>
      <c r="O83" s="62"/>
    </row>
    <row r="84" spans="1:17" ht="15" customHeight="1" x14ac:dyDescent="0.2">
      <c r="A84" s="177" t="s">
        <v>45</v>
      </c>
      <c r="B84" s="179" t="s">
        <v>4</v>
      </c>
      <c r="C84" s="179" t="s">
        <v>86</v>
      </c>
      <c r="D84" s="64" t="s">
        <v>87</v>
      </c>
      <c r="E84" s="172" t="s">
        <v>88</v>
      </c>
      <c r="F84" s="174"/>
      <c r="G84" s="64" t="s">
        <v>89</v>
      </c>
      <c r="H84" s="50" t="s">
        <v>47</v>
      </c>
      <c r="I84" s="50" t="s">
        <v>47</v>
      </c>
      <c r="J84" s="181" t="s">
        <v>7</v>
      </c>
      <c r="L84" s="169" t="s">
        <v>48</v>
      </c>
      <c r="M84" s="170"/>
      <c r="N84" s="171"/>
      <c r="P84" s="167" t="s">
        <v>49</v>
      </c>
      <c r="Q84" s="168"/>
    </row>
    <row r="85" spans="1:17" ht="15" customHeight="1" x14ac:dyDescent="0.2">
      <c r="A85" s="178"/>
      <c r="B85" s="180"/>
      <c r="C85" s="180"/>
      <c r="D85" s="47" t="s">
        <v>90</v>
      </c>
      <c r="E85" s="183" t="s">
        <v>91</v>
      </c>
      <c r="F85" s="184"/>
      <c r="G85" s="134" t="s">
        <v>92</v>
      </c>
      <c r="H85" s="91" t="s">
        <v>51</v>
      </c>
      <c r="I85" s="91" t="s">
        <v>52</v>
      </c>
      <c r="J85" s="182"/>
      <c r="L85" s="34" t="s">
        <v>8</v>
      </c>
      <c r="M85" s="34" t="s">
        <v>9</v>
      </c>
      <c r="N85" s="34" t="s">
        <v>10</v>
      </c>
      <c r="P85" s="34" t="s">
        <v>11</v>
      </c>
      <c r="Q85" s="34" t="s">
        <v>273</v>
      </c>
    </row>
    <row r="86" spans="1:17" ht="15" customHeight="1" x14ac:dyDescent="0.2">
      <c r="A86" s="3" t="s">
        <v>145</v>
      </c>
      <c r="B86" s="147" t="s">
        <v>146</v>
      </c>
      <c r="C86" s="26"/>
      <c r="D86" s="32">
        <v>1</v>
      </c>
      <c r="E86" s="60">
        <v>0</v>
      </c>
      <c r="F86" s="66"/>
      <c r="G86" s="32">
        <v>0</v>
      </c>
      <c r="H86" s="66"/>
      <c r="I86" s="66" t="s">
        <v>11</v>
      </c>
      <c r="J86" s="33">
        <f t="shared" ref="J86:J93" si="39">D86*E86*G86</f>
        <v>0</v>
      </c>
      <c r="K86" s="149" t="str">
        <f>IF(E86&lt;&gt;0,IF(F86="","Define unit!",""),"")&amp;IF(E86&lt;&gt;0,IF(AND(F86="",H86="")," &amp; ",""),"")&amp;IF(E86&lt;&gt;0,IF(H86="","Allocate cost!",""),"")</f>
        <v/>
      </c>
      <c r="L86" s="100" t="str">
        <f t="shared" ref="L86" si="40">IF(H86="Internal",J86,"-")</f>
        <v>-</v>
      </c>
      <c r="M86" s="100" t="str">
        <f t="shared" ref="M86" si="41">IF(H86="Related",J86,"-")</f>
        <v>-</v>
      </c>
      <c r="N86" s="100" t="str">
        <f t="shared" ref="N86" si="42">IF(H86="External",J86,"-")</f>
        <v>-</v>
      </c>
      <c r="P86" s="100" t="str">
        <f t="shared" ref="P86:P93" si="43">IF($I86="Canadian",IF(OR($J86="",$J86=0),"-",$J86),"-")</f>
        <v>-</v>
      </c>
      <c r="Q86" s="100" t="str">
        <f>IF($I86="Danish",IF(OR($J86="",$J86=0),"-",$J86),"-")</f>
        <v>-</v>
      </c>
    </row>
    <row r="87" spans="1:17" ht="15" customHeight="1" x14ac:dyDescent="0.2">
      <c r="A87" s="25" t="s">
        <v>147</v>
      </c>
      <c r="B87" s="26" t="s">
        <v>148</v>
      </c>
      <c r="C87" s="26"/>
      <c r="D87" s="32">
        <v>1</v>
      </c>
      <c r="E87" s="60">
        <v>0</v>
      </c>
      <c r="F87" s="66"/>
      <c r="G87" s="32">
        <v>0</v>
      </c>
      <c r="H87" s="66"/>
      <c r="I87" s="66" t="s">
        <v>11</v>
      </c>
      <c r="J87" s="33">
        <f t="shared" si="39"/>
        <v>0</v>
      </c>
      <c r="K87" s="149" t="str">
        <f t="shared" ref="K87:K93" si="44">IF(E87&lt;&gt;0,IF(F87="","Define unit!",""),"")&amp;IF(E87&lt;&gt;0,IF(AND(F87="",H87="")," &amp; ",""),"")&amp;IF(E87&lt;&gt;0,IF(H87="","Allocate cost!",""),"")</f>
        <v/>
      </c>
      <c r="L87" s="100" t="str">
        <f t="shared" ref="L87:L93" si="45">IF(H87="Internal",J87,"-")</f>
        <v>-</v>
      </c>
      <c r="M87" s="100" t="str">
        <f t="shared" ref="M87:M93" si="46">IF(H87="Related",J87,"-")</f>
        <v>-</v>
      </c>
      <c r="N87" s="100" t="str">
        <f t="shared" ref="N87:N93" si="47">IF(H87="External",J87,"-")</f>
        <v>-</v>
      </c>
      <c r="P87" s="100" t="str">
        <f t="shared" si="43"/>
        <v>-</v>
      </c>
      <c r="Q87" s="100" t="str">
        <f t="shared" ref="Q87:Q93" si="48">IF($I87="Danish",IF(OR($J87="",$J87=0),"-",$J87),"-")</f>
        <v>-</v>
      </c>
    </row>
    <row r="88" spans="1:17" ht="15" customHeight="1" x14ac:dyDescent="0.2">
      <c r="A88" s="25" t="s">
        <v>149</v>
      </c>
      <c r="B88" s="26" t="s">
        <v>150</v>
      </c>
      <c r="C88" s="26"/>
      <c r="D88" s="32">
        <v>1</v>
      </c>
      <c r="E88" s="60">
        <v>0</v>
      </c>
      <c r="F88" s="66"/>
      <c r="G88" s="32">
        <v>0</v>
      </c>
      <c r="H88" s="66"/>
      <c r="I88" s="66" t="s">
        <v>11</v>
      </c>
      <c r="J88" s="33">
        <f t="shared" si="39"/>
        <v>0</v>
      </c>
      <c r="K88" s="149" t="str">
        <f t="shared" si="44"/>
        <v/>
      </c>
      <c r="L88" s="100" t="str">
        <f t="shared" si="45"/>
        <v>-</v>
      </c>
      <c r="M88" s="100" t="str">
        <f t="shared" si="46"/>
        <v>-</v>
      </c>
      <c r="N88" s="100" t="str">
        <f t="shared" si="47"/>
        <v>-</v>
      </c>
      <c r="P88" s="100" t="str">
        <f t="shared" si="43"/>
        <v>-</v>
      </c>
      <c r="Q88" s="100" t="str">
        <f t="shared" si="48"/>
        <v>-</v>
      </c>
    </row>
    <row r="89" spans="1:17" ht="15" customHeight="1" x14ac:dyDescent="0.2">
      <c r="A89" s="25" t="s">
        <v>151</v>
      </c>
      <c r="B89" s="26" t="s">
        <v>152</v>
      </c>
      <c r="C89" s="26"/>
      <c r="D89" s="32">
        <v>1</v>
      </c>
      <c r="E89" s="60">
        <v>0</v>
      </c>
      <c r="F89" s="66"/>
      <c r="G89" s="32">
        <v>0</v>
      </c>
      <c r="H89" s="66"/>
      <c r="I89" s="66" t="s">
        <v>11</v>
      </c>
      <c r="J89" s="33">
        <f t="shared" si="39"/>
        <v>0</v>
      </c>
      <c r="K89" s="149" t="str">
        <f t="shared" si="44"/>
        <v/>
      </c>
      <c r="L89" s="100" t="str">
        <f t="shared" si="45"/>
        <v>-</v>
      </c>
      <c r="M89" s="100" t="str">
        <f t="shared" si="46"/>
        <v>-</v>
      </c>
      <c r="N89" s="100" t="str">
        <f t="shared" si="47"/>
        <v>-</v>
      </c>
      <c r="P89" s="100" t="str">
        <f t="shared" si="43"/>
        <v>-</v>
      </c>
      <c r="Q89" s="100" t="str">
        <f t="shared" si="48"/>
        <v>-</v>
      </c>
    </row>
    <row r="90" spans="1:17" s="3" customFormat="1" ht="15" customHeight="1" x14ac:dyDescent="0.2">
      <c r="A90" s="25" t="s">
        <v>153</v>
      </c>
      <c r="B90" s="26" t="s">
        <v>154</v>
      </c>
      <c r="C90" s="26"/>
      <c r="D90" s="32">
        <v>1</v>
      </c>
      <c r="E90" s="60">
        <v>0</v>
      </c>
      <c r="F90" s="66"/>
      <c r="G90" s="32">
        <v>0</v>
      </c>
      <c r="H90" s="66"/>
      <c r="I90" s="66" t="s">
        <v>11</v>
      </c>
      <c r="J90" s="33">
        <f t="shared" si="39"/>
        <v>0</v>
      </c>
      <c r="K90" s="149" t="str">
        <f t="shared" si="44"/>
        <v/>
      </c>
      <c r="L90" s="100" t="str">
        <f t="shared" si="45"/>
        <v>-</v>
      </c>
      <c r="M90" s="100" t="str">
        <f t="shared" si="46"/>
        <v>-</v>
      </c>
      <c r="N90" s="100" t="str">
        <f t="shared" si="47"/>
        <v>-</v>
      </c>
      <c r="O90" s="62"/>
      <c r="P90" s="100" t="str">
        <f t="shared" si="43"/>
        <v>-</v>
      </c>
      <c r="Q90" s="100" t="str">
        <f t="shared" si="48"/>
        <v>-</v>
      </c>
    </row>
    <row r="91" spans="1:17" s="5" customFormat="1" ht="15" customHeight="1" x14ac:dyDescent="0.2">
      <c r="A91" s="25" t="s">
        <v>155</v>
      </c>
      <c r="B91" s="26" t="s">
        <v>156</v>
      </c>
      <c r="C91" s="26"/>
      <c r="D91" s="32">
        <v>1</v>
      </c>
      <c r="E91" s="60">
        <v>0</v>
      </c>
      <c r="F91" s="66"/>
      <c r="G91" s="32">
        <v>0</v>
      </c>
      <c r="H91" s="66"/>
      <c r="I91" s="66" t="s">
        <v>11</v>
      </c>
      <c r="J91" s="33">
        <f t="shared" si="39"/>
        <v>0</v>
      </c>
      <c r="K91" s="149" t="str">
        <f t="shared" si="44"/>
        <v/>
      </c>
      <c r="L91" s="100" t="str">
        <f t="shared" si="45"/>
        <v>-</v>
      </c>
      <c r="M91" s="100" t="str">
        <f t="shared" si="46"/>
        <v>-</v>
      </c>
      <c r="N91" s="100" t="str">
        <f t="shared" si="47"/>
        <v>-</v>
      </c>
      <c r="O91" s="62"/>
      <c r="P91" s="100" t="str">
        <f t="shared" si="43"/>
        <v>-</v>
      </c>
      <c r="Q91" s="100" t="str">
        <f t="shared" si="48"/>
        <v>-</v>
      </c>
    </row>
    <row r="92" spans="1:17" ht="15" customHeight="1" x14ac:dyDescent="0.2">
      <c r="A92" s="25" t="s">
        <v>157</v>
      </c>
      <c r="B92" s="26" t="s">
        <v>158</v>
      </c>
      <c r="C92" s="26"/>
      <c r="D92" s="32">
        <v>1</v>
      </c>
      <c r="E92" s="60">
        <v>0</v>
      </c>
      <c r="F92" s="66"/>
      <c r="G92" s="32">
        <v>0</v>
      </c>
      <c r="H92" s="66"/>
      <c r="I92" s="66" t="s">
        <v>11</v>
      </c>
      <c r="J92" s="33">
        <f t="shared" si="39"/>
        <v>0</v>
      </c>
      <c r="K92" s="149" t="str">
        <f t="shared" si="44"/>
        <v/>
      </c>
      <c r="L92" s="100" t="str">
        <f t="shared" si="45"/>
        <v>-</v>
      </c>
      <c r="M92" s="100" t="str">
        <f t="shared" si="46"/>
        <v>-</v>
      </c>
      <c r="N92" s="100" t="str">
        <f t="shared" si="47"/>
        <v>-</v>
      </c>
      <c r="P92" s="100" t="str">
        <f t="shared" si="43"/>
        <v>-</v>
      </c>
      <c r="Q92" s="100" t="str">
        <f t="shared" si="48"/>
        <v>-</v>
      </c>
    </row>
    <row r="93" spans="1:17" ht="15" customHeight="1" x14ac:dyDescent="0.2">
      <c r="A93" s="25" t="s">
        <v>159</v>
      </c>
      <c r="B93" s="26" t="s">
        <v>81</v>
      </c>
      <c r="C93" s="26"/>
      <c r="D93" s="32">
        <v>1</v>
      </c>
      <c r="E93" s="60">
        <v>0</v>
      </c>
      <c r="F93" s="66"/>
      <c r="G93" s="32">
        <v>0</v>
      </c>
      <c r="H93" s="66"/>
      <c r="I93" s="66" t="s">
        <v>11</v>
      </c>
      <c r="J93" s="33">
        <f t="shared" si="39"/>
        <v>0</v>
      </c>
      <c r="K93" s="149" t="str">
        <f t="shared" si="44"/>
        <v/>
      </c>
      <c r="L93" s="100" t="str">
        <f t="shared" si="45"/>
        <v>-</v>
      </c>
      <c r="M93" s="100" t="str">
        <f t="shared" si="46"/>
        <v>-</v>
      </c>
      <c r="N93" s="100" t="str">
        <f t="shared" si="47"/>
        <v>-</v>
      </c>
      <c r="P93" s="100" t="str">
        <f t="shared" si="43"/>
        <v>-</v>
      </c>
      <c r="Q93" s="100" t="str">
        <f t="shared" si="48"/>
        <v>-</v>
      </c>
    </row>
    <row r="94" spans="1:17" s="1" customFormat="1" ht="15" customHeight="1" x14ac:dyDescent="0.25">
      <c r="A94" s="39" t="s">
        <v>19</v>
      </c>
      <c r="B94" s="40" t="s">
        <v>160</v>
      </c>
      <c r="C94" s="40"/>
      <c r="D94" s="222"/>
      <c r="E94" s="222"/>
      <c r="F94" s="222"/>
      <c r="G94" s="222"/>
      <c r="H94" s="223"/>
      <c r="I94" s="135"/>
      <c r="J94" s="36">
        <f>ROUND(SUM(J86:J93),0)</f>
        <v>0</v>
      </c>
      <c r="K94" s="149"/>
      <c r="L94" s="124">
        <f>ROUND(SUM(L86:L93),0)</f>
        <v>0</v>
      </c>
      <c r="M94" s="124">
        <f>ROUND(SUM(M86:M93),0)</f>
        <v>0</v>
      </c>
      <c r="N94" s="124">
        <f>ROUND(SUM(N86:N93),0)</f>
        <v>0</v>
      </c>
      <c r="O94" s="62"/>
      <c r="P94" s="124">
        <f>ROUND(SUM(P86:P93),0)</f>
        <v>0</v>
      </c>
      <c r="Q94" s="124">
        <f>ROUND(SUM(Q86:Q93),0)</f>
        <v>0</v>
      </c>
    </row>
    <row r="95" spans="1:17" ht="15" customHeight="1" x14ac:dyDescent="0.2">
      <c r="A95" s="12"/>
      <c r="B95" s="11"/>
      <c r="C95" s="7"/>
      <c r="E95" s="7"/>
      <c r="F95" s="7"/>
      <c r="O95" s="63"/>
    </row>
    <row r="96" spans="1:17" s="1" customFormat="1" ht="19.5" customHeight="1" x14ac:dyDescent="0.25">
      <c r="A96" s="37" t="s">
        <v>20</v>
      </c>
      <c r="B96" s="41" t="s">
        <v>161</v>
      </c>
      <c r="C96" s="42"/>
      <c r="D96" s="43"/>
      <c r="E96" s="43"/>
      <c r="F96" s="43"/>
      <c r="G96" s="43"/>
      <c r="H96" s="43"/>
      <c r="I96" s="43"/>
      <c r="J96" s="44"/>
      <c r="K96" s="149"/>
      <c r="O96" s="62"/>
    </row>
    <row r="97" spans="1:17" ht="15" customHeight="1" x14ac:dyDescent="0.2">
      <c r="A97" s="177" t="s">
        <v>45</v>
      </c>
      <c r="B97" s="179" t="s">
        <v>4</v>
      </c>
      <c r="C97" s="179" t="s">
        <v>86</v>
      </c>
      <c r="D97" s="64" t="s">
        <v>87</v>
      </c>
      <c r="E97" s="172" t="s">
        <v>88</v>
      </c>
      <c r="F97" s="174"/>
      <c r="G97" s="64" t="s">
        <v>89</v>
      </c>
      <c r="H97" s="50" t="s">
        <v>47</v>
      </c>
      <c r="I97" s="50" t="s">
        <v>47</v>
      </c>
      <c r="J97" s="181" t="s">
        <v>7</v>
      </c>
      <c r="L97" s="169" t="s">
        <v>48</v>
      </c>
      <c r="M97" s="170"/>
      <c r="N97" s="171"/>
      <c r="P97" s="167" t="s">
        <v>49</v>
      </c>
      <c r="Q97" s="168"/>
    </row>
    <row r="98" spans="1:17" ht="15" customHeight="1" x14ac:dyDescent="0.2">
      <c r="A98" s="178"/>
      <c r="B98" s="180"/>
      <c r="C98" s="180"/>
      <c r="D98" s="47" t="s">
        <v>90</v>
      </c>
      <c r="E98" s="183" t="s">
        <v>91</v>
      </c>
      <c r="F98" s="184"/>
      <c r="G98" s="134" t="s">
        <v>92</v>
      </c>
      <c r="H98" s="91" t="s">
        <v>51</v>
      </c>
      <c r="I98" s="91" t="s">
        <v>52</v>
      </c>
      <c r="J98" s="182"/>
      <c r="L98" s="34" t="s">
        <v>8</v>
      </c>
      <c r="M98" s="34" t="s">
        <v>9</v>
      </c>
      <c r="N98" s="34" t="s">
        <v>10</v>
      </c>
      <c r="P98" s="34" t="s">
        <v>11</v>
      </c>
      <c r="Q98" s="34" t="s">
        <v>273</v>
      </c>
    </row>
    <row r="99" spans="1:17" ht="15" customHeight="1" x14ac:dyDescent="0.2">
      <c r="A99" s="25" t="s">
        <v>162</v>
      </c>
      <c r="B99" s="139" t="s">
        <v>163</v>
      </c>
      <c r="C99" s="26"/>
      <c r="D99" s="32">
        <v>1</v>
      </c>
      <c r="E99" s="60">
        <v>0</v>
      </c>
      <c r="F99" s="66"/>
      <c r="G99" s="32">
        <v>0</v>
      </c>
      <c r="H99" s="66"/>
      <c r="I99" s="66" t="s">
        <v>11</v>
      </c>
      <c r="J99" s="33">
        <f t="shared" ref="J99:J101" si="49">D99*E99*G99</f>
        <v>0</v>
      </c>
      <c r="K99" s="149" t="str">
        <f>IF(E99&lt;&gt;0,IF(F99="","Define unit!",""),"")&amp;IF(E99&lt;&gt;0,IF(AND(F99="",H99="")," &amp; ",""),"")&amp;IF(E99&lt;&gt;0,IF(H99="","Allocate cost!",""),"")</f>
        <v/>
      </c>
      <c r="L99" s="100" t="str">
        <f t="shared" ref="L99" si="50">IF(H99="Internal",J99,"-")</f>
        <v>-</v>
      </c>
      <c r="M99" s="100" t="str">
        <f t="shared" ref="M99" si="51">IF(H99="Related",J99,"-")</f>
        <v>-</v>
      </c>
      <c r="N99" s="100" t="str">
        <f t="shared" ref="N99" si="52">IF(H99="External",J99,"-")</f>
        <v>-</v>
      </c>
      <c r="P99" s="100" t="str">
        <f t="shared" ref="P99:P101" si="53">IF($I99="Canadian",IF(OR($J99="",$J99=0),"-",$J99),"-")</f>
        <v>-</v>
      </c>
      <c r="Q99" s="100" t="str">
        <f>IF($I99="Danish",IF(OR($J99="",$J99=0),"-",$J99),"-")</f>
        <v>-</v>
      </c>
    </row>
    <row r="100" spans="1:17" s="5" customFormat="1" ht="15" customHeight="1" x14ac:dyDescent="0.2">
      <c r="A100" s="25" t="s">
        <v>164</v>
      </c>
      <c r="B100" s="139" t="s">
        <v>165</v>
      </c>
      <c r="C100" s="26"/>
      <c r="D100" s="32">
        <v>1</v>
      </c>
      <c r="E100" s="60">
        <v>0</v>
      </c>
      <c r="F100" s="66"/>
      <c r="G100" s="32">
        <v>0</v>
      </c>
      <c r="H100" s="66"/>
      <c r="I100" s="66" t="s">
        <v>11</v>
      </c>
      <c r="J100" s="33">
        <f t="shared" si="49"/>
        <v>0</v>
      </c>
      <c r="K100" s="149" t="str">
        <f t="shared" ref="K100:K101" si="54">IF(E100&lt;&gt;0,IF(F100="","Define unit!",""),"")&amp;IF(E100&lt;&gt;0,IF(AND(F100="",H100="")," &amp; ",""),"")&amp;IF(E100&lt;&gt;0,IF(H100="","Allocate cost!",""),"")</f>
        <v/>
      </c>
      <c r="L100" s="100" t="str">
        <f t="shared" ref="L100:L101" si="55">IF(H100="Internal",J100,"-")</f>
        <v>-</v>
      </c>
      <c r="M100" s="100" t="str">
        <f t="shared" ref="M100:M101" si="56">IF(H100="Related",J100,"-")</f>
        <v>-</v>
      </c>
      <c r="N100" s="100" t="str">
        <f t="shared" ref="N100:N101" si="57">IF(H100="External",J100,"-")</f>
        <v>-</v>
      </c>
      <c r="O100" s="62"/>
      <c r="P100" s="100" t="str">
        <f t="shared" si="53"/>
        <v>-</v>
      </c>
      <c r="Q100" s="100" t="str">
        <f t="shared" ref="Q100:Q101" si="58">IF($I100="Danish",IF(OR($J100="",$J100=0),"-",$J100),"-")</f>
        <v>-</v>
      </c>
    </row>
    <row r="101" spans="1:17" ht="15" customHeight="1" x14ac:dyDescent="0.2">
      <c r="A101" s="25" t="s">
        <v>166</v>
      </c>
      <c r="B101" s="26" t="s">
        <v>81</v>
      </c>
      <c r="C101" s="26"/>
      <c r="D101" s="32">
        <v>1</v>
      </c>
      <c r="E101" s="60">
        <v>0</v>
      </c>
      <c r="F101" s="66"/>
      <c r="G101" s="32">
        <v>0</v>
      </c>
      <c r="H101" s="66"/>
      <c r="I101" s="66" t="s">
        <v>11</v>
      </c>
      <c r="J101" s="33">
        <f t="shared" si="49"/>
        <v>0</v>
      </c>
      <c r="K101" s="149" t="str">
        <f t="shared" si="54"/>
        <v/>
      </c>
      <c r="L101" s="100" t="str">
        <f t="shared" si="55"/>
        <v>-</v>
      </c>
      <c r="M101" s="100" t="str">
        <f t="shared" si="56"/>
        <v>-</v>
      </c>
      <c r="N101" s="100" t="str">
        <f t="shared" si="57"/>
        <v>-</v>
      </c>
      <c r="P101" s="100" t="str">
        <f t="shared" si="53"/>
        <v>-</v>
      </c>
      <c r="Q101" s="100" t="str">
        <f t="shared" si="58"/>
        <v>-</v>
      </c>
    </row>
    <row r="102" spans="1:17" s="4" customFormat="1" ht="15" customHeight="1" x14ac:dyDescent="0.2">
      <c r="A102" s="39" t="s">
        <v>20</v>
      </c>
      <c r="B102" s="46" t="s">
        <v>167</v>
      </c>
      <c r="C102" s="40"/>
      <c r="D102" s="218"/>
      <c r="E102" s="218"/>
      <c r="F102" s="218"/>
      <c r="G102" s="218"/>
      <c r="H102" s="219"/>
      <c r="I102" s="133"/>
      <c r="J102" s="36">
        <f>ROUND(SUM(J99:J101),0)</f>
        <v>0</v>
      </c>
      <c r="K102" s="149"/>
      <c r="L102" s="124">
        <f>ROUND(SUM(L99:L101),0)</f>
        <v>0</v>
      </c>
      <c r="M102" s="124">
        <f>ROUND(SUM(M99:M101),0)</f>
        <v>0</v>
      </c>
      <c r="N102" s="124">
        <f>ROUND(SUM(N99:N101),0)</f>
        <v>0</v>
      </c>
      <c r="O102" s="62"/>
      <c r="P102" s="124">
        <f>ROUND(SUM(P99:P101),0)</f>
        <v>0</v>
      </c>
      <c r="Q102" s="124">
        <f>ROUND(SUM(Q99:Q101),0)</f>
        <v>0</v>
      </c>
    </row>
    <row r="103" spans="1:17" s="4" customFormat="1" ht="15" customHeight="1" x14ac:dyDescent="0.2">
      <c r="A103" s="12"/>
      <c r="B103" s="11"/>
      <c r="C103" s="11"/>
      <c r="D103" s="9"/>
      <c r="E103" s="9"/>
      <c r="F103" s="9"/>
      <c r="G103" s="9"/>
      <c r="H103" s="9"/>
      <c r="I103" s="9"/>
      <c r="J103" s="9"/>
      <c r="K103" s="149"/>
      <c r="O103" s="62"/>
    </row>
    <row r="104" spans="1:17" s="1" customFormat="1" ht="19.5" customHeight="1" x14ac:dyDescent="0.25">
      <c r="A104" s="37" t="s">
        <v>21</v>
      </c>
      <c r="B104" s="41" t="s">
        <v>168</v>
      </c>
      <c r="C104" s="42"/>
      <c r="D104" s="43"/>
      <c r="E104" s="43"/>
      <c r="F104" s="43"/>
      <c r="G104" s="43"/>
      <c r="H104" s="43"/>
      <c r="I104" s="43"/>
      <c r="J104" s="44"/>
      <c r="K104" s="149"/>
      <c r="O104" s="62"/>
    </row>
    <row r="105" spans="1:17" s="5" customFormat="1" ht="15" customHeight="1" x14ac:dyDescent="0.2">
      <c r="A105" s="177" t="s">
        <v>45</v>
      </c>
      <c r="B105" s="179" t="s">
        <v>4</v>
      </c>
      <c r="C105" s="179" t="s">
        <v>86</v>
      </c>
      <c r="D105" s="64" t="s">
        <v>87</v>
      </c>
      <c r="E105" s="172" t="s">
        <v>88</v>
      </c>
      <c r="F105" s="174"/>
      <c r="G105" s="64" t="s">
        <v>89</v>
      </c>
      <c r="H105" s="50" t="s">
        <v>47</v>
      </c>
      <c r="I105" s="50" t="s">
        <v>47</v>
      </c>
      <c r="J105" s="181" t="s">
        <v>7</v>
      </c>
      <c r="K105" s="149"/>
      <c r="L105" s="169" t="s">
        <v>48</v>
      </c>
      <c r="M105" s="170"/>
      <c r="N105" s="171"/>
      <c r="O105" s="62"/>
      <c r="P105" s="167" t="s">
        <v>49</v>
      </c>
      <c r="Q105" s="168"/>
    </row>
    <row r="106" spans="1:17" ht="15" customHeight="1" x14ac:dyDescent="0.2">
      <c r="A106" s="178"/>
      <c r="B106" s="180"/>
      <c r="C106" s="180"/>
      <c r="D106" s="47" t="s">
        <v>90</v>
      </c>
      <c r="E106" s="183" t="s">
        <v>91</v>
      </c>
      <c r="F106" s="184"/>
      <c r="G106" s="134" t="s">
        <v>92</v>
      </c>
      <c r="H106" s="91" t="s">
        <v>51</v>
      </c>
      <c r="I106" s="91" t="s">
        <v>52</v>
      </c>
      <c r="J106" s="182"/>
      <c r="L106" s="34" t="s">
        <v>8</v>
      </c>
      <c r="M106" s="34" t="s">
        <v>9</v>
      </c>
      <c r="N106" s="34" t="s">
        <v>10</v>
      </c>
      <c r="P106" s="34" t="s">
        <v>11</v>
      </c>
      <c r="Q106" s="34" t="s">
        <v>273</v>
      </c>
    </row>
    <row r="107" spans="1:17" ht="15" customHeight="1" x14ac:dyDescent="0.2">
      <c r="A107" s="25" t="s">
        <v>169</v>
      </c>
      <c r="B107" s="26" t="s">
        <v>170</v>
      </c>
      <c r="C107" s="26"/>
      <c r="D107" s="32">
        <v>1</v>
      </c>
      <c r="E107" s="60">
        <v>0</v>
      </c>
      <c r="F107" s="66"/>
      <c r="G107" s="32">
        <v>0</v>
      </c>
      <c r="H107" s="66"/>
      <c r="I107" s="66" t="s">
        <v>11</v>
      </c>
      <c r="J107" s="33">
        <f t="shared" ref="J107:J108" si="59">D107*E107*G107</f>
        <v>0</v>
      </c>
      <c r="K107" s="149" t="str">
        <f>IF(E107&lt;&gt;0,IF(F107="","Define unit!",""),"")&amp;IF(E107&lt;&gt;0,IF(AND(F107="",H107="")," &amp; ",""),"")&amp;IF(E107&lt;&gt;0,IF(H107="","Allocate cost!",""),"")</f>
        <v/>
      </c>
      <c r="L107" s="100" t="str">
        <f t="shared" ref="L107" si="60">IF(H107="Internal",J107,"-")</f>
        <v>-</v>
      </c>
      <c r="M107" s="100" t="str">
        <f t="shared" ref="M107" si="61">IF(H107="Related",J107,"-")</f>
        <v>-</v>
      </c>
      <c r="N107" s="100" t="str">
        <f t="shared" ref="N107" si="62">IF(H107="External",J107,"-")</f>
        <v>-</v>
      </c>
      <c r="P107" s="100" t="str">
        <f t="shared" ref="P107:P108" si="63">IF($I107="Canadian",IF(OR($J107="",$J107=0),"-",$J107),"-")</f>
        <v>-</v>
      </c>
      <c r="Q107" s="100" t="str">
        <f>IF($I107="Danish",IF(OR($J107="",$J107=0),"-",$J107),"-")</f>
        <v>-</v>
      </c>
    </row>
    <row r="108" spans="1:17" ht="15" customHeight="1" x14ac:dyDescent="0.2">
      <c r="A108" s="25" t="s">
        <v>171</v>
      </c>
      <c r="B108" s="26" t="s">
        <v>81</v>
      </c>
      <c r="C108" s="26"/>
      <c r="D108" s="32">
        <v>1</v>
      </c>
      <c r="E108" s="60">
        <v>0</v>
      </c>
      <c r="F108" s="66"/>
      <c r="G108" s="32">
        <v>0</v>
      </c>
      <c r="H108" s="66"/>
      <c r="I108" s="66" t="s">
        <v>11</v>
      </c>
      <c r="J108" s="33">
        <f t="shared" si="59"/>
        <v>0</v>
      </c>
      <c r="K108" s="149" t="str">
        <f>IF(E108&lt;&gt;0,IF(F108="","Define unit!",""),"")&amp;IF(E108&lt;&gt;0,IF(AND(F108="",H108="")," &amp; ",""),"")&amp;IF(E108&lt;&gt;0,IF(H108="","Allocate cost!",""),"")</f>
        <v/>
      </c>
      <c r="L108" s="100" t="str">
        <f t="shared" ref="L108" si="64">IF(H108="Internal",J108,"-")</f>
        <v>-</v>
      </c>
      <c r="M108" s="100" t="str">
        <f t="shared" ref="M108" si="65">IF(H108="Related",J108,"-")</f>
        <v>-</v>
      </c>
      <c r="N108" s="100" t="str">
        <f t="shared" ref="N108" si="66">IF(H108="External",J108,"-")</f>
        <v>-</v>
      </c>
      <c r="P108" s="100" t="str">
        <f t="shared" si="63"/>
        <v>-</v>
      </c>
      <c r="Q108" s="100" t="str">
        <f>IF($I108="Danish",IF(OR($J108="",$J108=0),"-",$J108),"-")</f>
        <v>-</v>
      </c>
    </row>
    <row r="109" spans="1:17" s="1" customFormat="1" ht="15" customHeight="1" x14ac:dyDescent="0.25">
      <c r="A109" s="39" t="s">
        <v>21</v>
      </c>
      <c r="B109" s="41" t="s">
        <v>172</v>
      </c>
      <c r="C109" s="46"/>
      <c r="D109" s="218"/>
      <c r="E109" s="218"/>
      <c r="F109" s="218"/>
      <c r="G109" s="218"/>
      <c r="H109" s="219"/>
      <c r="I109" s="133"/>
      <c r="J109" s="36">
        <f>ROUND(SUM(J107:J108),0)</f>
        <v>0</v>
      </c>
      <c r="K109" s="149"/>
      <c r="L109" s="124">
        <f>ROUND(SUM(L107:L108),0)</f>
        <v>0</v>
      </c>
      <c r="M109" s="124">
        <f>ROUND(SUM(M107:M108),0)</f>
        <v>0</v>
      </c>
      <c r="N109" s="124">
        <f>ROUND(SUM(N107:N108),0)</f>
        <v>0</v>
      </c>
      <c r="O109" s="62"/>
      <c r="P109" s="124">
        <f>ROUND(SUM(P107:P108),0)</f>
        <v>0</v>
      </c>
      <c r="Q109" s="124">
        <f>ROUND(SUM(Q107:Q108),0)</f>
        <v>0</v>
      </c>
    </row>
    <row r="110" spans="1:17" ht="15" customHeight="1" x14ac:dyDescent="0.2">
      <c r="A110" s="136"/>
      <c r="B110" s="138"/>
      <c r="C110" s="138"/>
      <c r="D110" s="24"/>
      <c r="E110" s="24"/>
      <c r="F110" s="24"/>
      <c r="G110" s="24"/>
      <c r="H110" s="24"/>
      <c r="I110" s="24"/>
      <c r="J110" s="24"/>
    </row>
    <row r="111" spans="1:17" s="1" customFormat="1" ht="19.5" customHeight="1" x14ac:dyDescent="0.25">
      <c r="A111" s="37" t="s">
        <v>22</v>
      </c>
      <c r="B111" s="41" t="s">
        <v>173</v>
      </c>
      <c r="C111" s="42"/>
      <c r="D111" s="43"/>
      <c r="E111" s="43"/>
      <c r="F111" s="43"/>
      <c r="G111" s="43"/>
      <c r="H111" s="43"/>
      <c r="I111" s="43"/>
      <c r="J111" s="44"/>
      <c r="K111" s="149"/>
      <c r="O111" s="62"/>
    </row>
    <row r="112" spans="1:17" ht="15" customHeight="1" x14ac:dyDescent="0.2">
      <c r="A112" s="177" t="s">
        <v>45</v>
      </c>
      <c r="B112" s="179" t="s">
        <v>4</v>
      </c>
      <c r="C112" s="179" t="s">
        <v>86</v>
      </c>
      <c r="D112" s="64" t="s">
        <v>87</v>
      </c>
      <c r="E112" s="172" t="s">
        <v>88</v>
      </c>
      <c r="F112" s="174"/>
      <c r="G112" s="64" t="s">
        <v>89</v>
      </c>
      <c r="H112" s="50" t="s">
        <v>47</v>
      </c>
      <c r="I112" s="50" t="s">
        <v>47</v>
      </c>
      <c r="J112" s="181" t="s">
        <v>7</v>
      </c>
      <c r="L112" s="169" t="s">
        <v>48</v>
      </c>
      <c r="M112" s="170"/>
      <c r="N112" s="171"/>
      <c r="P112" s="167" t="s">
        <v>49</v>
      </c>
      <c r="Q112" s="168"/>
    </row>
    <row r="113" spans="1:17" s="4" customFormat="1" ht="15" customHeight="1" x14ac:dyDescent="0.2">
      <c r="A113" s="178"/>
      <c r="B113" s="180"/>
      <c r="C113" s="180"/>
      <c r="D113" s="47" t="s">
        <v>90</v>
      </c>
      <c r="E113" s="183" t="s">
        <v>91</v>
      </c>
      <c r="F113" s="184"/>
      <c r="G113" s="134" t="s">
        <v>92</v>
      </c>
      <c r="H113" s="91" t="s">
        <v>51</v>
      </c>
      <c r="I113" s="91" t="s">
        <v>52</v>
      </c>
      <c r="J113" s="182"/>
      <c r="K113" s="149"/>
      <c r="L113" s="34" t="s">
        <v>8</v>
      </c>
      <c r="M113" s="34" t="s">
        <v>9</v>
      </c>
      <c r="N113" s="34" t="s">
        <v>10</v>
      </c>
      <c r="O113" s="62"/>
      <c r="P113" s="34" t="s">
        <v>11</v>
      </c>
      <c r="Q113" s="34" t="s">
        <v>273</v>
      </c>
    </row>
    <row r="114" spans="1:17" s="4" customFormat="1" ht="15" customHeight="1" x14ac:dyDescent="0.2">
      <c r="A114" s="25" t="s">
        <v>174</v>
      </c>
      <c r="B114" s="26" t="s">
        <v>77</v>
      </c>
      <c r="C114" s="26"/>
      <c r="D114" s="32">
        <v>1</v>
      </c>
      <c r="E114" s="60">
        <v>0</v>
      </c>
      <c r="F114" s="66"/>
      <c r="G114" s="32">
        <v>0</v>
      </c>
      <c r="H114" s="66"/>
      <c r="I114" s="66" t="s">
        <v>11</v>
      </c>
      <c r="J114" s="33">
        <f t="shared" ref="J114:J124" si="67">D114*E114*G114</f>
        <v>0</v>
      </c>
      <c r="K114" s="149" t="str">
        <f>IF(E114&lt;&gt;0,IF(F114="","Define unit!",""),"")&amp;IF(E114&lt;&gt;0,IF(AND(F114="",H114="")," &amp; ",""),"")&amp;IF(E114&lt;&gt;0,IF(H114="","Allocate cost!",""),"")</f>
        <v/>
      </c>
      <c r="L114" s="100" t="str">
        <f t="shared" ref="L114" si="68">IF(H114="Internal",J114,"-")</f>
        <v>-</v>
      </c>
      <c r="M114" s="100" t="str">
        <f t="shared" ref="M114" si="69">IF(H114="Related",J114,"-")</f>
        <v>-</v>
      </c>
      <c r="N114" s="100" t="str">
        <f t="shared" ref="N114" si="70">IF(H114="External",J114,"-")</f>
        <v>-</v>
      </c>
      <c r="O114" s="62"/>
      <c r="P114" s="100" t="str">
        <f t="shared" ref="P114:P124" si="71">IF($I114="Canadian",IF(OR($J114="",$J114=0),"-",$J114),"-")</f>
        <v>-</v>
      </c>
      <c r="Q114" s="100" t="str">
        <f>IF($I114="Danish",IF(OR($J114="",$J114=0),"-",$J114),"-")</f>
        <v>-</v>
      </c>
    </row>
    <row r="115" spans="1:17" s="3" customFormat="1" ht="15" customHeight="1" x14ac:dyDescent="0.2">
      <c r="A115" s="25" t="s">
        <v>175</v>
      </c>
      <c r="B115" s="26" t="s">
        <v>176</v>
      </c>
      <c r="C115" s="26"/>
      <c r="D115" s="32">
        <v>1</v>
      </c>
      <c r="E115" s="60">
        <v>0</v>
      </c>
      <c r="F115" s="66"/>
      <c r="G115" s="32">
        <v>0</v>
      </c>
      <c r="H115" s="66"/>
      <c r="I115" s="66" t="s">
        <v>11</v>
      </c>
      <c r="J115" s="33">
        <f t="shared" si="67"/>
        <v>0</v>
      </c>
      <c r="K115" s="149" t="str">
        <f t="shared" ref="K115:K124" si="72">IF(E115&lt;&gt;0,IF(F115="","Define unit!",""),"")&amp;IF(E115&lt;&gt;0,IF(AND(F115="",H115="")," &amp; ",""),"")&amp;IF(E115&lt;&gt;0,IF(H115="","Allocate cost!",""),"")</f>
        <v/>
      </c>
      <c r="L115" s="100" t="str">
        <f t="shared" ref="L115:L124" si="73">IF(H115="Internal",J115,"-")</f>
        <v>-</v>
      </c>
      <c r="M115" s="100" t="str">
        <f t="shared" ref="M115:M124" si="74">IF(H115="Related",J115,"-")</f>
        <v>-</v>
      </c>
      <c r="N115" s="100" t="str">
        <f t="shared" ref="N115:N124" si="75">IF(H115="External",J115,"-")</f>
        <v>-</v>
      </c>
      <c r="O115" s="62"/>
      <c r="P115" s="100" t="str">
        <f t="shared" si="71"/>
        <v>-</v>
      </c>
      <c r="Q115" s="100" t="str">
        <f t="shared" ref="Q115:Q124" si="76">IF($I115="Danish",IF(OR($J115="",$J115=0),"-",$J115),"-")</f>
        <v>-</v>
      </c>
    </row>
    <row r="116" spans="1:17" s="5" customFormat="1" ht="15" customHeight="1" x14ac:dyDescent="0.2">
      <c r="A116" s="25" t="s">
        <v>177</v>
      </c>
      <c r="B116" s="26" t="s">
        <v>178</v>
      </c>
      <c r="C116" s="26"/>
      <c r="D116" s="32">
        <v>1</v>
      </c>
      <c r="E116" s="60">
        <v>0</v>
      </c>
      <c r="F116" s="66"/>
      <c r="G116" s="32">
        <v>0</v>
      </c>
      <c r="H116" s="66"/>
      <c r="I116" s="66" t="s">
        <v>11</v>
      </c>
      <c r="J116" s="33">
        <f t="shared" si="67"/>
        <v>0</v>
      </c>
      <c r="K116" s="149" t="str">
        <f t="shared" si="72"/>
        <v/>
      </c>
      <c r="L116" s="100" t="str">
        <f t="shared" si="73"/>
        <v>-</v>
      </c>
      <c r="M116" s="100" t="str">
        <f t="shared" si="74"/>
        <v>-</v>
      </c>
      <c r="N116" s="100" t="str">
        <f t="shared" si="75"/>
        <v>-</v>
      </c>
      <c r="O116" s="62"/>
      <c r="P116" s="100" t="str">
        <f t="shared" si="71"/>
        <v>-</v>
      </c>
      <c r="Q116" s="100" t="str">
        <f t="shared" si="76"/>
        <v>-</v>
      </c>
    </row>
    <row r="117" spans="1:17" ht="15" customHeight="1" x14ac:dyDescent="0.2">
      <c r="A117" s="25" t="s">
        <v>179</v>
      </c>
      <c r="B117" s="26" t="s">
        <v>180</v>
      </c>
      <c r="C117" s="26"/>
      <c r="D117" s="32">
        <v>1</v>
      </c>
      <c r="E117" s="60">
        <v>0</v>
      </c>
      <c r="F117" s="66"/>
      <c r="G117" s="32">
        <v>0</v>
      </c>
      <c r="H117" s="66"/>
      <c r="I117" s="66" t="s">
        <v>11</v>
      </c>
      <c r="J117" s="33">
        <f t="shared" si="67"/>
        <v>0</v>
      </c>
      <c r="K117" s="149" t="str">
        <f t="shared" si="72"/>
        <v/>
      </c>
      <c r="L117" s="100" t="str">
        <f t="shared" si="73"/>
        <v>-</v>
      </c>
      <c r="M117" s="100" t="str">
        <f t="shared" si="74"/>
        <v>-</v>
      </c>
      <c r="N117" s="100" t="str">
        <f t="shared" si="75"/>
        <v>-</v>
      </c>
      <c r="P117" s="100" t="str">
        <f t="shared" si="71"/>
        <v>-</v>
      </c>
      <c r="Q117" s="100" t="str">
        <f t="shared" si="76"/>
        <v>-</v>
      </c>
    </row>
    <row r="118" spans="1:17" ht="15" customHeight="1" x14ac:dyDescent="0.2">
      <c r="A118" s="25" t="s">
        <v>181</v>
      </c>
      <c r="B118" s="26" t="s">
        <v>182</v>
      </c>
      <c r="C118" s="26"/>
      <c r="D118" s="32">
        <v>1</v>
      </c>
      <c r="E118" s="60">
        <v>0</v>
      </c>
      <c r="F118" s="66"/>
      <c r="G118" s="32">
        <v>0</v>
      </c>
      <c r="H118" s="66"/>
      <c r="I118" s="66" t="s">
        <v>11</v>
      </c>
      <c r="J118" s="33">
        <f t="shared" si="67"/>
        <v>0</v>
      </c>
      <c r="K118" s="149" t="str">
        <f t="shared" si="72"/>
        <v/>
      </c>
      <c r="L118" s="100" t="str">
        <f t="shared" si="73"/>
        <v>-</v>
      </c>
      <c r="M118" s="100" t="str">
        <f t="shared" si="74"/>
        <v>-</v>
      </c>
      <c r="N118" s="100" t="str">
        <f t="shared" si="75"/>
        <v>-</v>
      </c>
      <c r="P118" s="100" t="str">
        <f t="shared" si="71"/>
        <v>-</v>
      </c>
      <c r="Q118" s="100" t="str">
        <f t="shared" si="76"/>
        <v>-</v>
      </c>
    </row>
    <row r="119" spans="1:17" ht="15" customHeight="1" x14ac:dyDescent="0.2">
      <c r="A119" s="25" t="s">
        <v>183</v>
      </c>
      <c r="B119" s="26" t="s">
        <v>184</v>
      </c>
      <c r="C119" s="26"/>
      <c r="D119" s="32">
        <v>1</v>
      </c>
      <c r="E119" s="60">
        <v>0</v>
      </c>
      <c r="F119" s="66"/>
      <c r="G119" s="32">
        <v>0</v>
      </c>
      <c r="H119" s="66"/>
      <c r="I119" s="66" t="s">
        <v>11</v>
      </c>
      <c r="J119" s="33">
        <f t="shared" si="67"/>
        <v>0</v>
      </c>
      <c r="K119" s="149" t="str">
        <f t="shared" si="72"/>
        <v/>
      </c>
      <c r="L119" s="100" t="str">
        <f t="shared" si="73"/>
        <v>-</v>
      </c>
      <c r="M119" s="100" t="str">
        <f t="shared" si="74"/>
        <v>-</v>
      </c>
      <c r="N119" s="100" t="str">
        <f t="shared" si="75"/>
        <v>-</v>
      </c>
      <c r="P119" s="100" t="str">
        <f t="shared" si="71"/>
        <v>-</v>
      </c>
      <c r="Q119" s="100" t="str">
        <f t="shared" si="76"/>
        <v>-</v>
      </c>
    </row>
    <row r="120" spans="1:17" ht="15" customHeight="1" x14ac:dyDescent="0.2">
      <c r="A120" s="111" t="s">
        <v>185</v>
      </c>
      <c r="B120" s="26" t="s">
        <v>186</v>
      </c>
      <c r="C120" s="26"/>
      <c r="D120" s="32">
        <v>1</v>
      </c>
      <c r="E120" s="60">
        <v>0</v>
      </c>
      <c r="F120" s="66"/>
      <c r="G120" s="32">
        <v>0</v>
      </c>
      <c r="H120" s="66"/>
      <c r="I120" s="66" t="s">
        <v>11</v>
      </c>
      <c r="J120" s="33">
        <f t="shared" si="67"/>
        <v>0</v>
      </c>
      <c r="K120" s="149" t="str">
        <f t="shared" si="72"/>
        <v/>
      </c>
      <c r="L120" s="100" t="str">
        <f t="shared" si="73"/>
        <v>-</v>
      </c>
      <c r="M120" s="100" t="str">
        <f t="shared" si="74"/>
        <v>-</v>
      </c>
      <c r="N120" s="100" t="str">
        <f t="shared" si="75"/>
        <v>-</v>
      </c>
      <c r="P120" s="100" t="str">
        <f t="shared" si="71"/>
        <v>-</v>
      </c>
      <c r="Q120" s="100" t="str">
        <f t="shared" si="76"/>
        <v>-</v>
      </c>
    </row>
    <row r="121" spans="1:17" ht="15" customHeight="1" x14ac:dyDescent="0.2">
      <c r="A121" s="111" t="s">
        <v>187</v>
      </c>
      <c r="B121" s="26" t="s">
        <v>188</v>
      </c>
      <c r="C121" s="26"/>
      <c r="D121" s="32">
        <v>1</v>
      </c>
      <c r="E121" s="60">
        <v>0</v>
      </c>
      <c r="F121" s="66"/>
      <c r="G121" s="32">
        <v>0</v>
      </c>
      <c r="H121" s="66"/>
      <c r="I121" s="66" t="s">
        <v>11</v>
      </c>
      <c r="J121" s="33">
        <f t="shared" si="67"/>
        <v>0</v>
      </c>
      <c r="K121" s="149" t="str">
        <f t="shared" si="72"/>
        <v/>
      </c>
      <c r="L121" s="100" t="str">
        <f t="shared" si="73"/>
        <v>-</v>
      </c>
      <c r="M121" s="100" t="str">
        <f t="shared" si="74"/>
        <v>-</v>
      </c>
      <c r="N121" s="100" t="str">
        <f t="shared" si="75"/>
        <v>-</v>
      </c>
      <c r="P121" s="100" t="str">
        <f t="shared" si="71"/>
        <v>-</v>
      </c>
      <c r="Q121" s="100" t="str">
        <f t="shared" si="76"/>
        <v>-</v>
      </c>
    </row>
    <row r="122" spans="1:17" ht="15" customHeight="1" x14ac:dyDescent="0.2">
      <c r="A122" s="111" t="s">
        <v>189</v>
      </c>
      <c r="B122" s="26" t="s">
        <v>190</v>
      </c>
      <c r="C122" s="26"/>
      <c r="D122" s="32">
        <v>1</v>
      </c>
      <c r="E122" s="60">
        <v>0</v>
      </c>
      <c r="F122" s="66"/>
      <c r="G122" s="32">
        <v>0</v>
      </c>
      <c r="H122" s="66"/>
      <c r="I122" s="66" t="s">
        <v>11</v>
      </c>
      <c r="J122" s="33">
        <f t="shared" si="67"/>
        <v>0</v>
      </c>
      <c r="K122" s="149" t="str">
        <f t="shared" si="72"/>
        <v/>
      </c>
      <c r="L122" s="100" t="str">
        <f t="shared" si="73"/>
        <v>-</v>
      </c>
      <c r="M122" s="100" t="str">
        <f t="shared" si="74"/>
        <v>-</v>
      </c>
      <c r="N122" s="100" t="str">
        <f t="shared" si="75"/>
        <v>-</v>
      </c>
      <c r="P122" s="100" t="str">
        <f t="shared" si="71"/>
        <v>-</v>
      </c>
      <c r="Q122" s="100" t="str">
        <f t="shared" si="76"/>
        <v>-</v>
      </c>
    </row>
    <row r="123" spans="1:17" ht="15" customHeight="1" x14ac:dyDescent="0.2">
      <c r="A123" s="111" t="s">
        <v>191</v>
      </c>
      <c r="B123" s="26" t="s">
        <v>192</v>
      </c>
      <c r="C123" s="26"/>
      <c r="D123" s="32">
        <v>1</v>
      </c>
      <c r="E123" s="60">
        <v>0</v>
      </c>
      <c r="F123" s="66"/>
      <c r="G123" s="32">
        <v>0</v>
      </c>
      <c r="H123" s="66"/>
      <c r="I123" s="66" t="s">
        <v>11</v>
      </c>
      <c r="J123" s="33">
        <f t="shared" si="67"/>
        <v>0</v>
      </c>
      <c r="K123" s="149" t="str">
        <f t="shared" si="72"/>
        <v/>
      </c>
      <c r="L123" s="100" t="str">
        <f t="shared" si="73"/>
        <v>-</v>
      </c>
      <c r="M123" s="100" t="str">
        <f t="shared" si="74"/>
        <v>-</v>
      </c>
      <c r="N123" s="100" t="str">
        <f t="shared" si="75"/>
        <v>-</v>
      </c>
      <c r="P123" s="100" t="str">
        <f t="shared" si="71"/>
        <v>-</v>
      </c>
      <c r="Q123" s="100" t="str">
        <f t="shared" si="76"/>
        <v>-</v>
      </c>
    </row>
    <row r="124" spans="1:17" ht="15" customHeight="1" x14ac:dyDescent="0.2">
      <c r="A124" s="25" t="s">
        <v>193</v>
      </c>
      <c r="B124" s="26" t="s">
        <v>81</v>
      </c>
      <c r="C124" s="26"/>
      <c r="D124" s="32">
        <v>1</v>
      </c>
      <c r="E124" s="60">
        <v>0</v>
      </c>
      <c r="F124" s="66"/>
      <c r="G124" s="32">
        <v>0</v>
      </c>
      <c r="H124" s="66"/>
      <c r="I124" s="66" t="s">
        <v>11</v>
      </c>
      <c r="J124" s="33">
        <f t="shared" si="67"/>
        <v>0</v>
      </c>
      <c r="K124" s="149" t="str">
        <f t="shared" si="72"/>
        <v/>
      </c>
      <c r="L124" s="100" t="str">
        <f t="shared" si="73"/>
        <v>-</v>
      </c>
      <c r="M124" s="100" t="str">
        <f t="shared" si="74"/>
        <v>-</v>
      </c>
      <c r="N124" s="100" t="str">
        <f t="shared" si="75"/>
        <v>-</v>
      </c>
      <c r="P124" s="100" t="str">
        <f t="shared" si="71"/>
        <v>-</v>
      </c>
      <c r="Q124" s="100" t="str">
        <f t="shared" si="76"/>
        <v>-</v>
      </c>
    </row>
    <row r="125" spans="1:17" s="1" customFormat="1" ht="15" customHeight="1" x14ac:dyDescent="0.25">
      <c r="A125" s="39" t="s">
        <v>22</v>
      </c>
      <c r="B125" s="40" t="s">
        <v>194</v>
      </c>
      <c r="C125" s="40"/>
      <c r="D125" s="222"/>
      <c r="E125" s="222"/>
      <c r="F125" s="222"/>
      <c r="G125" s="222"/>
      <c r="H125" s="223"/>
      <c r="I125" s="135"/>
      <c r="J125" s="36">
        <f>ROUND(SUM(J114:J124),0)</f>
        <v>0</v>
      </c>
      <c r="K125" s="149"/>
      <c r="L125" s="124">
        <f>ROUND(SUM(L114:L124),0)</f>
        <v>0</v>
      </c>
      <c r="M125" s="124">
        <f>ROUND(SUM(M114:M124),0)</f>
        <v>0</v>
      </c>
      <c r="N125" s="124">
        <f>ROUND(SUM(N114:N124),0)</f>
        <v>0</v>
      </c>
      <c r="O125" s="62"/>
      <c r="P125" s="124">
        <f>ROUND(SUM(P114:P124),0)</f>
        <v>0</v>
      </c>
      <c r="Q125" s="124">
        <f>ROUND(SUM(Q114:Q124),0)</f>
        <v>0</v>
      </c>
    </row>
    <row r="126" spans="1:17" ht="15" customHeight="1" thickBot="1" x14ac:dyDescent="0.25">
      <c r="A126" s="3"/>
      <c r="B126" s="3"/>
      <c r="C126" s="3"/>
      <c r="D126" s="2"/>
      <c r="E126" s="2"/>
      <c r="F126" s="2"/>
      <c r="G126" s="2"/>
      <c r="H126" s="2"/>
      <c r="I126" s="2"/>
      <c r="J126" s="2"/>
    </row>
    <row r="127" spans="1:17" s="23" customFormat="1" ht="23.25" customHeight="1" thickTop="1" thickBot="1" x14ac:dyDescent="0.25">
      <c r="A127" s="22" t="s">
        <v>195</v>
      </c>
      <c r="B127" s="8"/>
      <c r="C127" s="8"/>
      <c r="D127" s="8"/>
      <c r="E127" s="8"/>
      <c r="F127" s="8"/>
      <c r="G127" s="8"/>
      <c r="H127" s="8"/>
      <c r="I127" s="8"/>
      <c r="J127" s="20"/>
      <c r="K127" s="149"/>
      <c r="O127" s="62"/>
    </row>
    <row r="128" spans="1:17" ht="15" customHeight="1" thickTop="1" x14ac:dyDescent="0.2">
      <c r="A128" s="3"/>
      <c r="B128" s="3"/>
      <c r="C128" s="3"/>
      <c r="D128" s="2"/>
      <c r="E128" s="2"/>
      <c r="F128" s="2"/>
      <c r="G128" s="2"/>
      <c r="H128" s="2"/>
      <c r="I128" s="2"/>
      <c r="J128" s="2"/>
    </row>
    <row r="129" spans="1:17" s="1" customFormat="1" ht="19.5" customHeight="1" x14ac:dyDescent="0.25">
      <c r="A129" s="37" t="s">
        <v>24</v>
      </c>
      <c r="B129" s="41" t="s">
        <v>196</v>
      </c>
      <c r="C129" s="42"/>
      <c r="D129" s="43"/>
      <c r="E129" s="43"/>
      <c r="F129" s="43"/>
      <c r="G129" s="43"/>
      <c r="H129" s="43"/>
      <c r="I129" s="43"/>
      <c r="J129" s="44"/>
      <c r="K129" s="149"/>
      <c r="O129" s="62"/>
    </row>
    <row r="130" spans="1:17" s="1" customFormat="1" ht="14.25" customHeight="1" x14ac:dyDescent="0.25">
      <c r="A130" s="153"/>
      <c r="B130" s="220" t="s">
        <v>197</v>
      </c>
      <c r="C130" s="209"/>
      <c r="D130" s="209"/>
      <c r="E130" s="209"/>
      <c r="F130" s="209"/>
      <c r="G130" s="209"/>
      <c r="H130" s="209"/>
      <c r="I130" s="209"/>
      <c r="J130" s="210"/>
      <c r="K130" s="149"/>
      <c r="O130" s="62"/>
    </row>
    <row r="131" spans="1:17" ht="15" customHeight="1" x14ac:dyDescent="0.2">
      <c r="A131" s="177" t="s">
        <v>45</v>
      </c>
      <c r="B131" s="179" t="s">
        <v>4</v>
      </c>
      <c r="C131" s="127" t="s">
        <v>72</v>
      </c>
      <c r="D131" s="64" t="s">
        <v>87</v>
      </c>
      <c r="E131" s="172" t="s">
        <v>88</v>
      </c>
      <c r="F131" s="174"/>
      <c r="G131" s="64" t="s">
        <v>89</v>
      </c>
      <c r="H131" s="50" t="s">
        <v>47</v>
      </c>
      <c r="I131" s="50" t="s">
        <v>47</v>
      </c>
      <c r="J131" s="181" t="s">
        <v>7</v>
      </c>
      <c r="L131" s="169" t="s">
        <v>48</v>
      </c>
      <c r="M131" s="170"/>
      <c r="N131" s="171"/>
      <c r="P131" s="167" t="s">
        <v>49</v>
      </c>
      <c r="Q131" s="168"/>
    </row>
    <row r="132" spans="1:17" s="48" customFormat="1" ht="15" customHeight="1" x14ac:dyDescent="0.2">
      <c r="A132" s="178"/>
      <c r="B132" s="180"/>
      <c r="C132" s="129" t="s">
        <v>198</v>
      </c>
      <c r="D132" s="47" t="s">
        <v>90</v>
      </c>
      <c r="E132" s="183" t="s">
        <v>199</v>
      </c>
      <c r="F132" s="184"/>
      <c r="G132" s="134" t="s">
        <v>92</v>
      </c>
      <c r="H132" s="91" t="s">
        <v>51</v>
      </c>
      <c r="I132" s="91" t="s">
        <v>52</v>
      </c>
      <c r="J132" s="182"/>
      <c r="K132" s="149"/>
      <c r="L132" s="34" t="s">
        <v>8</v>
      </c>
      <c r="M132" s="34" t="s">
        <v>9</v>
      </c>
      <c r="N132" s="34" t="s">
        <v>10</v>
      </c>
      <c r="O132" s="62"/>
      <c r="P132" s="34" t="s">
        <v>11</v>
      </c>
      <c r="Q132" s="34" t="s">
        <v>273</v>
      </c>
    </row>
    <row r="133" spans="1:17" s="4" customFormat="1" ht="15" customHeight="1" x14ac:dyDescent="0.2">
      <c r="A133" s="25" t="s">
        <v>200</v>
      </c>
      <c r="B133" s="35" t="s">
        <v>201</v>
      </c>
      <c r="C133" s="67"/>
      <c r="D133" s="32">
        <v>1</v>
      </c>
      <c r="E133" s="60">
        <v>0</v>
      </c>
      <c r="F133" s="66" t="s">
        <v>202</v>
      </c>
      <c r="G133" s="32">
        <v>0</v>
      </c>
      <c r="H133" s="66"/>
      <c r="I133" s="66" t="s">
        <v>11</v>
      </c>
      <c r="J133" s="33">
        <f t="shared" ref="J133:J134" si="77">D133*E133*G133</f>
        <v>0</v>
      </c>
      <c r="K133" s="149" t="str">
        <f>IF(E133&lt;&gt;0,IF(F133="","Define unit!",""),"")&amp;IF(E133&lt;&gt;0,IF(AND(F133="",H133="")," &amp; ",""),"")&amp;IF(E133&lt;&gt;0,IF(H133="","Allocate cost!",""),"")</f>
        <v/>
      </c>
      <c r="L133" s="100" t="str">
        <f t="shared" ref="L133" si="78">IF(H133="Internal",J133,"-")</f>
        <v>-</v>
      </c>
      <c r="M133" s="100" t="str">
        <f t="shared" ref="M133" si="79">IF(H133="Related",J133,"-")</f>
        <v>-</v>
      </c>
      <c r="N133" s="100" t="str">
        <f t="shared" ref="N133" si="80">IF(H133="External",J133,"-")</f>
        <v>-</v>
      </c>
      <c r="O133" s="62"/>
      <c r="P133" s="100" t="str">
        <f t="shared" ref="P133:P140" si="81">IF($I133="Canadian",IF(OR($J133="",$J133=0),"-",$J133),"-")</f>
        <v>-</v>
      </c>
      <c r="Q133" s="100" t="str">
        <f>IF($I133="Danish",IF(OR($J133="",$J133=0),"-",$J133),"-")</f>
        <v>-</v>
      </c>
    </row>
    <row r="134" spans="1:17" s="6" customFormat="1" ht="15" customHeight="1" x14ac:dyDescent="0.2">
      <c r="A134" s="25" t="s">
        <v>203</v>
      </c>
      <c r="B134" s="26" t="s">
        <v>204</v>
      </c>
      <c r="C134" s="67"/>
      <c r="D134" s="32">
        <v>1</v>
      </c>
      <c r="E134" s="60">
        <v>0</v>
      </c>
      <c r="F134" s="66" t="s">
        <v>202</v>
      </c>
      <c r="G134" s="32">
        <v>0</v>
      </c>
      <c r="H134" s="66"/>
      <c r="I134" s="66" t="s">
        <v>11</v>
      </c>
      <c r="J134" s="33">
        <f t="shared" si="77"/>
        <v>0</v>
      </c>
      <c r="K134" s="149" t="str">
        <f t="shared" ref="K134:K140" si="82">IF(E134&lt;&gt;0,IF(F134="","Define unit!",""),"")&amp;IF(E134&lt;&gt;0,IF(AND(F134="",H134="")," &amp; ",""),"")&amp;IF(E134&lt;&gt;0,IF(H134="","Allocate cost!",""),"")</f>
        <v/>
      </c>
      <c r="L134" s="100" t="str">
        <f t="shared" ref="L134:L140" si="83">IF(H134="Internal",J134,"-")</f>
        <v>-</v>
      </c>
      <c r="M134" s="100" t="str">
        <f t="shared" ref="M134:M140" si="84">IF(H134="Related",J134,"-")</f>
        <v>-</v>
      </c>
      <c r="N134" s="100" t="str">
        <f t="shared" ref="N134:N140" si="85">IF(H134="External",J134,"-")</f>
        <v>-</v>
      </c>
      <c r="O134" s="62"/>
      <c r="P134" s="100" t="str">
        <f t="shared" si="81"/>
        <v>-</v>
      </c>
      <c r="Q134" s="100" t="str">
        <f t="shared" ref="Q134:Q140" si="86">IF($I134="Danish",IF(OR($J134="",$J134=0),"-",$J134),"-")</f>
        <v>-</v>
      </c>
    </row>
    <row r="135" spans="1:17" ht="15" customHeight="1" x14ac:dyDescent="0.2">
      <c r="A135" s="25" t="s">
        <v>205</v>
      </c>
      <c r="B135" s="26" t="s">
        <v>206</v>
      </c>
      <c r="C135" s="67"/>
      <c r="D135" s="32">
        <v>1</v>
      </c>
      <c r="E135" s="60">
        <v>0</v>
      </c>
      <c r="F135" s="66" t="s">
        <v>202</v>
      </c>
      <c r="G135" s="32">
        <v>0</v>
      </c>
      <c r="H135" s="66"/>
      <c r="I135" s="66" t="s">
        <v>11</v>
      </c>
      <c r="J135" s="33">
        <f t="shared" ref="J135:J140" si="87">D135*E135*G135</f>
        <v>0</v>
      </c>
      <c r="K135" s="149" t="str">
        <f t="shared" si="82"/>
        <v/>
      </c>
      <c r="L135" s="100" t="str">
        <f t="shared" si="83"/>
        <v>-</v>
      </c>
      <c r="M135" s="100" t="str">
        <f t="shared" si="84"/>
        <v>-</v>
      </c>
      <c r="N135" s="100" t="str">
        <f t="shared" si="85"/>
        <v>-</v>
      </c>
      <c r="P135" s="100" t="str">
        <f t="shared" si="81"/>
        <v>-</v>
      </c>
      <c r="Q135" s="100" t="str">
        <f t="shared" si="86"/>
        <v>-</v>
      </c>
    </row>
    <row r="136" spans="1:17" ht="15" customHeight="1" x14ac:dyDescent="0.2">
      <c r="A136" s="25" t="s">
        <v>207</v>
      </c>
      <c r="B136" s="26" t="s">
        <v>208</v>
      </c>
      <c r="C136" s="67"/>
      <c r="D136" s="32">
        <v>1</v>
      </c>
      <c r="E136" s="60">
        <v>0</v>
      </c>
      <c r="F136" s="66" t="s">
        <v>202</v>
      </c>
      <c r="G136" s="32">
        <v>0</v>
      </c>
      <c r="H136" s="66"/>
      <c r="I136" s="66" t="s">
        <v>11</v>
      </c>
      <c r="J136" s="33">
        <f t="shared" si="87"/>
        <v>0</v>
      </c>
      <c r="K136" s="149" t="str">
        <f t="shared" si="82"/>
        <v/>
      </c>
      <c r="L136" s="100" t="str">
        <f t="shared" si="83"/>
        <v>-</v>
      </c>
      <c r="M136" s="100" t="str">
        <f t="shared" si="84"/>
        <v>-</v>
      </c>
      <c r="N136" s="100" t="str">
        <f t="shared" si="85"/>
        <v>-</v>
      </c>
      <c r="P136" s="100" t="str">
        <f t="shared" si="81"/>
        <v>-</v>
      </c>
      <c r="Q136" s="100" t="str">
        <f t="shared" si="86"/>
        <v>-</v>
      </c>
    </row>
    <row r="137" spans="1:17" ht="15" customHeight="1" x14ac:dyDescent="0.2">
      <c r="A137" s="25" t="s">
        <v>209</v>
      </c>
      <c r="B137" s="26" t="s">
        <v>210</v>
      </c>
      <c r="C137" s="67"/>
      <c r="D137" s="32">
        <v>1</v>
      </c>
      <c r="E137" s="60">
        <v>0</v>
      </c>
      <c r="F137" s="66" t="s">
        <v>202</v>
      </c>
      <c r="G137" s="32">
        <v>0</v>
      </c>
      <c r="H137" s="66"/>
      <c r="I137" s="66" t="s">
        <v>11</v>
      </c>
      <c r="J137" s="33">
        <f t="shared" si="87"/>
        <v>0</v>
      </c>
      <c r="K137" s="149" t="str">
        <f t="shared" si="82"/>
        <v/>
      </c>
      <c r="L137" s="100" t="str">
        <f t="shared" si="83"/>
        <v>-</v>
      </c>
      <c r="M137" s="100" t="str">
        <f t="shared" si="84"/>
        <v>-</v>
      </c>
      <c r="N137" s="100" t="str">
        <f t="shared" si="85"/>
        <v>-</v>
      </c>
      <c r="P137" s="100" t="str">
        <f t="shared" si="81"/>
        <v>-</v>
      </c>
      <c r="Q137" s="100" t="str">
        <f t="shared" si="86"/>
        <v>-</v>
      </c>
    </row>
    <row r="138" spans="1:17" ht="15" customHeight="1" x14ac:dyDescent="0.2">
      <c r="A138" s="25" t="s">
        <v>211</v>
      </c>
      <c r="B138" s="26" t="s">
        <v>212</v>
      </c>
      <c r="C138" s="67"/>
      <c r="D138" s="32">
        <v>1</v>
      </c>
      <c r="E138" s="60">
        <v>0</v>
      </c>
      <c r="F138" s="66" t="s">
        <v>202</v>
      </c>
      <c r="G138" s="32">
        <v>0</v>
      </c>
      <c r="H138" s="66"/>
      <c r="I138" s="66" t="s">
        <v>11</v>
      </c>
      <c r="J138" s="33">
        <f t="shared" si="87"/>
        <v>0</v>
      </c>
      <c r="K138" s="149" t="str">
        <f t="shared" si="82"/>
        <v/>
      </c>
      <c r="L138" s="100" t="str">
        <f t="shared" si="83"/>
        <v>-</v>
      </c>
      <c r="M138" s="100" t="str">
        <f t="shared" si="84"/>
        <v>-</v>
      </c>
      <c r="N138" s="100" t="str">
        <f t="shared" si="85"/>
        <v>-</v>
      </c>
      <c r="P138" s="100" t="str">
        <f t="shared" si="81"/>
        <v>-</v>
      </c>
      <c r="Q138" s="100" t="str">
        <f t="shared" si="86"/>
        <v>-</v>
      </c>
    </row>
    <row r="139" spans="1:17" ht="15" customHeight="1" x14ac:dyDescent="0.2">
      <c r="A139" s="25" t="s">
        <v>213</v>
      </c>
      <c r="B139" s="26" t="s">
        <v>214</v>
      </c>
      <c r="C139" s="67"/>
      <c r="D139" s="32">
        <v>1</v>
      </c>
      <c r="E139" s="60">
        <v>0</v>
      </c>
      <c r="F139" s="66" t="s">
        <v>202</v>
      </c>
      <c r="G139" s="32">
        <v>0</v>
      </c>
      <c r="H139" s="66"/>
      <c r="I139" s="66" t="s">
        <v>11</v>
      </c>
      <c r="J139" s="33">
        <f t="shared" si="87"/>
        <v>0</v>
      </c>
      <c r="K139" s="149" t="str">
        <f t="shared" si="82"/>
        <v/>
      </c>
      <c r="L139" s="100" t="str">
        <f t="shared" si="83"/>
        <v>-</v>
      </c>
      <c r="M139" s="100" t="str">
        <f t="shared" si="84"/>
        <v>-</v>
      </c>
      <c r="N139" s="100" t="str">
        <f t="shared" si="85"/>
        <v>-</v>
      </c>
      <c r="P139" s="100" t="str">
        <f t="shared" si="81"/>
        <v>-</v>
      </c>
      <c r="Q139" s="100" t="str">
        <f t="shared" si="86"/>
        <v>-</v>
      </c>
    </row>
    <row r="140" spans="1:17" ht="15" customHeight="1" x14ac:dyDescent="0.2">
      <c r="A140" s="25" t="s">
        <v>215</v>
      </c>
      <c r="B140" s="26" t="s">
        <v>81</v>
      </c>
      <c r="C140" s="67"/>
      <c r="D140" s="32">
        <v>1</v>
      </c>
      <c r="E140" s="60">
        <v>0</v>
      </c>
      <c r="F140" s="66" t="s">
        <v>202</v>
      </c>
      <c r="G140" s="32">
        <v>0</v>
      </c>
      <c r="H140" s="66"/>
      <c r="I140" s="66" t="s">
        <v>11</v>
      </c>
      <c r="J140" s="33">
        <f t="shared" si="87"/>
        <v>0</v>
      </c>
      <c r="K140" s="149" t="str">
        <f t="shared" si="82"/>
        <v/>
      </c>
      <c r="L140" s="100" t="str">
        <f t="shared" si="83"/>
        <v>-</v>
      </c>
      <c r="M140" s="100" t="str">
        <f t="shared" si="84"/>
        <v>-</v>
      </c>
      <c r="N140" s="100" t="str">
        <f t="shared" si="85"/>
        <v>-</v>
      </c>
      <c r="P140" s="100" t="str">
        <f t="shared" si="81"/>
        <v>-</v>
      </c>
      <c r="Q140" s="100" t="str">
        <f t="shared" si="86"/>
        <v>-</v>
      </c>
    </row>
    <row r="141" spans="1:17" s="1" customFormat="1" ht="15" customHeight="1" x14ac:dyDescent="0.25">
      <c r="A141" s="39" t="s">
        <v>24</v>
      </c>
      <c r="B141" s="40" t="s">
        <v>216</v>
      </c>
      <c r="C141" s="41"/>
      <c r="D141" s="172"/>
      <c r="E141" s="173"/>
      <c r="F141" s="173"/>
      <c r="G141" s="173"/>
      <c r="H141" s="174"/>
      <c r="I141" s="132"/>
      <c r="J141" s="36">
        <f>ROUND(SUM(J133:J140),0)</f>
        <v>0</v>
      </c>
      <c r="K141" s="149"/>
      <c r="L141" s="123">
        <f>ROUND(SUM(L133:L140),0)</f>
        <v>0</v>
      </c>
      <c r="M141" s="123">
        <f>ROUND(SUM(M133:M140),0)</f>
        <v>0</v>
      </c>
      <c r="N141" s="123">
        <f>ROUND(SUM(N133:N140),0)</f>
        <v>0</v>
      </c>
      <c r="O141" s="62"/>
      <c r="P141" s="123">
        <f>ROUND(SUM(P133:P140),0)</f>
        <v>0</v>
      </c>
      <c r="Q141" s="123">
        <f>ROUND(SUM(Q133:Q140),0)</f>
        <v>0</v>
      </c>
    </row>
    <row r="142" spans="1:17" ht="15" customHeight="1" x14ac:dyDescent="0.2">
      <c r="A142" s="12"/>
      <c r="B142" s="11"/>
      <c r="C142" s="11"/>
      <c r="D142" s="13"/>
      <c r="E142" s="13"/>
      <c r="F142" s="13"/>
      <c r="G142" s="13"/>
      <c r="H142" s="13"/>
      <c r="I142" s="13"/>
      <c r="J142" s="59"/>
    </row>
    <row r="143" spans="1:17" s="1" customFormat="1" ht="19.5" customHeight="1" x14ac:dyDescent="0.25">
      <c r="A143" s="37">
        <v>12</v>
      </c>
      <c r="B143" s="41" t="s">
        <v>217</v>
      </c>
      <c r="C143" s="42"/>
      <c r="D143" s="43"/>
      <c r="E143" s="43"/>
      <c r="F143" s="43"/>
      <c r="G143" s="43"/>
      <c r="H143" s="43"/>
      <c r="I143" s="43"/>
      <c r="J143" s="44"/>
      <c r="K143" s="149"/>
      <c r="O143" s="62"/>
    </row>
    <row r="144" spans="1:17" ht="15" customHeight="1" x14ac:dyDescent="0.2">
      <c r="A144" s="177" t="s">
        <v>45</v>
      </c>
      <c r="B144" s="179" t="s">
        <v>4</v>
      </c>
      <c r="C144" s="127" t="s">
        <v>72</v>
      </c>
      <c r="D144" s="64" t="s">
        <v>87</v>
      </c>
      <c r="E144" s="172" t="s">
        <v>88</v>
      </c>
      <c r="F144" s="174"/>
      <c r="G144" s="64" t="s">
        <v>89</v>
      </c>
      <c r="H144" s="50" t="s">
        <v>218</v>
      </c>
      <c r="I144" s="50" t="s">
        <v>219</v>
      </c>
      <c r="J144" s="181" t="s">
        <v>7</v>
      </c>
      <c r="L144" s="169" t="s">
        <v>48</v>
      </c>
      <c r="M144" s="170"/>
      <c r="N144" s="171"/>
      <c r="P144" s="167" t="s">
        <v>49</v>
      </c>
      <c r="Q144" s="168"/>
    </row>
    <row r="145" spans="1:17" s="48" customFormat="1" ht="15" customHeight="1" x14ac:dyDescent="0.2">
      <c r="A145" s="178"/>
      <c r="B145" s="180"/>
      <c r="C145" s="129" t="s">
        <v>198</v>
      </c>
      <c r="D145" s="47" t="s">
        <v>90</v>
      </c>
      <c r="E145" s="183" t="s">
        <v>91</v>
      </c>
      <c r="F145" s="184"/>
      <c r="G145" s="134" t="s">
        <v>92</v>
      </c>
      <c r="H145" s="91" t="s">
        <v>220</v>
      </c>
      <c r="I145" s="91" t="s">
        <v>220</v>
      </c>
      <c r="J145" s="182"/>
      <c r="K145" s="149"/>
      <c r="L145" s="34" t="s">
        <v>8</v>
      </c>
      <c r="M145" s="34" t="s">
        <v>9</v>
      </c>
      <c r="N145" s="34" t="s">
        <v>10</v>
      </c>
      <c r="O145" s="62"/>
      <c r="P145" s="34" t="s">
        <v>11</v>
      </c>
      <c r="Q145" s="34" t="s">
        <v>273</v>
      </c>
    </row>
    <row r="146" spans="1:17" ht="15" customHeight="1" x14ac:dyDescent="0.2">
      <c r="A146" s="25" t="s">
        <v>221</v>
      </c>
      <c r="B146" s="26" t="s">
        <v>222</v>
      </c>
      <c r="C146" s="67"/>
      <c r="D146" s="32">
        <v>1</v>
      </c>
      <c r="E146" s="60">
        <v>0</v>
      </c>
      <c r="F146" s="66"/>
      <c r="G146" s="32">
        <v>0</v>
      </c>
      <c r="H146" s="66"/>
      <c r="I146" s="66" t="s">
        <v>11</v>
      </c>
      <c r="J146" s="33">
        <f t="shared" ref="J146:J150" si="88">D146*E146*G146</f>
        <v>0</v>
      </c>
      <c r="K146" s="149" t="str">
        <f>IF(E146&lt;&gt;0,IF(F146="","Define unit!",""),"")&amp;IF(E146&lt;&gt;0,IF(AND(F146="",H146="")," &amp; ",""),"")&amp;IF(E146&lt;&gt;0,IF(H146="","Allocate cost!",""),"")</f>
        <v/>
      </c>
      <c r="L146" s="100" t="str">
        <f t="shared" ref="L146" si="89">IF(H146="Internal",J146,"-")</f>
        <v>-</v>
      </c>
      <c r="M146" s="100" t="str">
        <f t="shared" ref="M146" si="90">IF(H146="Related",J146,"-")</f>
        <v>-</v>
      </c>
      <c r="N146" s="100" t="str">
        <f t="shared" ref="N146" si="91">IF(H146="External",J146,"-")</f>
        <v>-</v>
      </c>
      <c r="P146" s="100" t="str">
        <f t="shared" ref="P146:P157" si="92">IF($I146="Canadian",IF(OR($J146="",$J146=0),"-",$J146),"-")</f>
        <v>-</v>
      </c>
      <c r="Q146" s="100" t="str">
        <f>IF($I146="Danish",IF(OR($J146="",$J146=0),"-",$J146),"-")</f>
        <v>-</v>
      </c>
    </row>
    <row r="147" spans="1:17" ht="15" customHeight="1" x14ac:dyDescent="0.2">
      <c r="A147" s="25" t="s">
        <v>223</v>
      </c>
      <c r="B147" s="26" t="s">
        <v>224</v>
      </c>
      <c r="C147" s="67"/>
      <c r="D147" s="32">
        <v>1</v>
      </c>
      <c r="E147" s="60">
        <v>0</v>
      </c>
      <c r="F147" s="66"/>
      <c r="G147" s="32">
        <v>0</v>
      </c>
      <c r="H147" s="66"/>
      <c r="I147" s="66" t="s">
        <v>11</v>
      </c>
      <c r="J147" s="33">
        <f t="shared" si="88"/>
        <v>0</v>
      </c>
      <c r="K147" s="149" t="str">
        <f t="shared" ref="K147:K157" si="93">IF(E147&lt;&gt;0,IF(F147="","Define unit!",""),"")&amp;IF(E147&lt;&gt;0,IF(AND(F147="",H147="")," &amp; ",""),"")&amp;IF(E147&lt;&gt;0,IF(H147="","Allocate cost!",""),"")</f>
        <v/>
      </c>
      <c r="L147" s="100" t="str">
        <f t="shared" ref="L147:L157" si="94">IF(H147="Internal",J147,"-")</f>
        <v>-</v>
      </c>
      <c r="M147" s="100" t="str">
        <f t="shared" ref="M147:M157" si="95">IF(H147="Related",J147,"-")</f>
        <v>-</v>
      </c>
      <c r="N147" s="100" t="str">
        <f t="shared" ref="N147:N157" si="96">IF(H147="External",J147,"-")</f>
        <v>-</v>
      </c>
      <c r="P147" s="100" t="str">
        <f t="shared" si="92"/>
        <v>-</v>
      </c>
      <c r="Q147" s="100" t="str">
        <f t="shared" ref="Q147:Q157" si="97">IF($I147="Danish",IF(OR($J147="",$J147=0),"-",$J147),"-")</f>
        <v>-</v>
      </c>
    </row>
    <row r="148" spans="1:17" ht="15" customHeight="1" x14ac:dyDescent="0.2">
      <c r="A148" s="25" t="s">
        <v>225</v>
      </c>
      <c r="B148" s="26" t="s">
        <v>226</v>
      </c>
      <c r="C148" s="67"/>
      <c r="D148" s="32">
        <v>1</v>
      </c>
      <c r="E148" s="60">
        <v>0</v>
      </c>
      <c r="F148" s="66"/>
      <c r="G148" s="32">
        <v>0</v>
      </c>
      <c r="H148" s="66"/>
      <c r="I148" s="66" t="s">
        <v>11</v>
      </c>
      <c r="J148" s="33">
        <f t="shared" si="88"/>
        <v>0</v>
      </c>
      <c r="K148" s="149" t="str">
        <f t="shared" si="93"/>
        <v/>
      </c>
      <c r="L148" s="100" t="str">
        <f t="shared" si="94"/>
        <v>-</v>
      </c>
      <c r="M148" s="100" t="str">
        <f t="shared" si="95"/>
        <v>-</v>
      </c>
      <c r="N148" s="100" t="str">
        <f t="shared" si="96"/>
        <v>-</v>
      </c>
      <c r="P148" s="100" t="str">
        <f t="shared" si="92"/>
        <v>-</v>
      </c>
      <c r="Q148" s="100" t="str">
        <f t="shared" si="97"/>
        <v>-</v>
      </c>
    </row>
    <row r="149" spans="1:17" ht="15" customHeight="1" x14ac:dyDescent="0.2">
      <c r="A149" s="25" t="s">
        <v>227</v>
      </c>
      <c r="B149" s="26" t="s">
        <v>228</v>
      </c>
      <c r="C149" s="67"/>
      <c r="D149" s="32">
        <v>1</v>
      </c>
      <c r="E149" s="60">
        <v>0</v>
      </c>
      <c r="F149" s="66"/>
      <c r="G149" s="32">
        <v>0</v>
      </c>
      <c r="H149" s="66"/>
      <c r="I149" s="66" t="s">
        <v>11</v>
      </c>
      <c r="J149" s="33">
        <f t="shared" si="88"/>
        <v>0</v>
      </c>
      <c r="K149" s="149" t="str">
        <f t="shared" si="93"/>
        <v/>
      </c>
      <c r="L149" s="100" t="str">
        <f t="shared" si="94"/>
        <v>-</v>
      </c>
      <c r="M149" s="100" t="str">
        <f t="shared" si="95"/>
        <v>-</v>
      </c>
      <c r="N149" s="100" t="str">
        <f t="shared" si="96"/>
        <v>-</v>
      </c>
      <c r="P149" s="100" t="str">
        <f t="shared" si="92"/>
        <v>-</v>
      </c>
      <c r="Q149" s="100" t="str">
        <f t="shared" si="97"/>
        <v>-</v>
      </c>
    </row>
    <row r="150" spans="1:17" ht="15" customHeight="1" x14ac:dyDescent="0.2">
      <c r="A150" s="25" t="s">
        <v>229</v>
      </c>
      <c r="B150" s="26" t="s">
        <v>230</v>
      </c>
      <c r="C150" s="67"/>
      <c r="D150" s="32">
        <v>1</v>
      </c>
      <c r="E150" s="60">
        <v>0</v>
      </c>
      <c r="F150" s="66"/>
      <c r="G150" s="32">
        <v>0</v>
      </c>
      <c r="H150" s="66"/>
      <c r="I150" s="66" t="s">
        <v>11</v>
      </c>
      <c r="J150" s="33">
        <f t="shared" si="88"/>
        <v>0</v>
      </c>
      <c r="K150" s="149" t="str">
        <f t="shared" si="93"/>
        <v/>
      </c>
      <c r="L150" s="100" t="str">
        <f t="shared" si="94"/>
        <v>-</v>
      </c>
      <c r="M150" s="100" t="str">
        <f t="shared" si="95"/>
        <v>-</v>
      </c>
      <c r="N150" s="100" t="str">
        <f t="shared" si="96"/>
        <v>-</v>
      </c>
      <c r="P150" s="100" t="str">
        <f t="shared" si="92"/>
        <v>-</v>
      </c>
      <c r="Q150" s="100" t="str">
        <f t="shared" si="97"/>
        <v>-</v>
      </c>
    </row>
    <row r="151" spans="1:17" ht="15" customHeight="1" x14ac:dyDescent="0.2">
      <c r="A151" s="25" t="s">
        <v>231</v>
      </c>
      <c r="B151" s="26" t="s">
        <v>232</v>
      </c>
      <c r="C151" s="67"/>
      <c r="D151" s="32">
        <v>1</v>
      </c>
      <c r="E151" s="60">
        <v>0</v>
      </c>
      <c r="F151" s="66"/>
      <c r="G151" s="32">
        <v>0</v>
      </c>
      <c r="H151" s="66"/>
      <c r="I151" s="66" t="s">
        <v>11</v>
      </c>
      <c r="J151" s="33">
        <f t="shared" ref="J151:J157" si="98">D151*E151*G151</f>
        <v>0</v>
      </c>
      <c r="K151" s="149" t="str">
        <f t="shared" si="93"/>
        <v/>
      </c>
      <c r="L151" s="100" t="str">
        <f t="shared" si="94"/>
        <v>-</v>
      </c>
      <c r="M151" s="100" t="str">
        <f t="shared" si="95"/>
        <v>-</v>
      </c>
      <c r="N151" s="100" t="str">
        <f t="shared" si="96"/>
        <v>-</v>
      </c>
      <c r="P151" s="100" t="str">
        <f t="shared" si="92"/>
        <v>-</v>
      </c>
      <c r="Q151" s="100" t="str">
        <f t="shared" si="97"/>
        <v>-</v>
      </c>
    </row>
    <row r="152" spans="1:17" ht="15" customHeight="1" x14ac:dyDescent="0.2">
      <c r="A152" s="25" t="s">
        <v>233</v>
      </c>
      <c r="B152" s="26" t="s">
        <v>234</v>
      </c>
      <c r="C152" s="67"/>
      <c r="D152" s="32">
        <v>1</v>
      </c>
      <c r="E152" s="60">
        <v>0</v>
      </c>
      <c r="F152" s="66"/>
      <c r="G152" s="32">
        <v>0</v>
      </c>
      <c r="H152" s="66"/>
      <c r="I152" s="66" t="s">
        <v>11</v>
      </c>
      <c r="J152" s="33">
        <f t="shared" si="98"/>
        <v>0</v>
      </c>
      <c r="K152" s="149" t="str">
        <f t="shared" si="93"/>
        <v/>
      </c>
      <c r="L152" s="100" t="str">
        <f t="shared" si="94"/>
        <v>-</v>
      </c>
      <c r="M152" s="100" t="str">
        <f t="shared" si="95"/>
        <v>-</v>
      </c>
      <c r="N152" s="100" t="str">
        <f t="shared" si="96"/>
        <v>-</v>
      </c>
      <c r="P152" s="100" t="str">
        <f t="shared" si="92"/>
        <v>-</v>
      </c>
      <c r="Q152" s="100" t="str">
        <f t="shared" si="97"/>
        <v>-</v>
      </c>
    </row>
    <row r="153" spans="1:17" ht="15" customHeight="1" x14ac:dyDescent="0.2">
      <c r="A153" s="25" t="s">
        <v>235</v>
      </c>
      <c r="B153" s="26" t="s">
        <v>236</v>
      </c>
      <c r="C153" s="67"/>
      <c r="D153" s="32">
        <v>1</v>
      </c>
      <c r="E153" s="60">
        <v>0</v>
      </c>
      <c r="F153" s="66"/>
      <c r="G153" s="32">
        <v>0</v>
      </c>
      <c r="H153" s="66"/>
      <c r="I153" s="66" t="s">
        <v>11</v>
      </c>
      <c r="J153" s="33">
        <f t="shared" si="98"/>
        <v>0</v>
      </c>
      <c r="K153" s="149" t="str">
        <f t="shared" si="93"/>
        <v/>
      </c>
      <c r="L153" s="100" t="str">
        <f t="shared" si="94"/>
        <v>-</v>
      </c>
      <c r="M153" s="100" t="str">
        <f t="shared" si="95"/>
        <v>-</v>
      </c>
      <c r="N153" s="100" t="str">
        <f t="shared" si="96"/>
        <v>-</v>
      </c>
      <c r="P153" s="100" t="str">
        <f t="shared" si="92"/>
        <v>-</v>
      </c>
      <c r="Q153" s="100" t="str">
        <f t="shared" si="97"/>
        <v>-</v>
      </c>
    </row>
    <row r="154" spans="1:17" ht="15" customHeight="1" x14ac:dyDescent="0.2">
      <c r="A154" s="25" t="s">
        <v>237</v>
      </c>
      <c r="B154" s="26" t="s">
        <v>238</v>
      </c>
      <c r="C154" s="67"/>
      <c r="D154" s="32">
        <v>1</v>
      </c>
      <c r="E154" s="60">
        <v>0</v>
      </c>
      <c r="F154" s="66"/>
      <c r="G154" s="32">
        <v>0</v>
      </c>
      <c r="H154" s="66"/>
      <c r="I154" s="66" t="s">
        <v>11</v>
      </c>
      <c r="J154" s="33">
        <f t="shared" si="98"/>
        <v>0</v>
      </c>
      <c r="K154" s="149" t="str">
        <f t="shared" si="93"/>
        <v/>
      </c>
      <c r="L154" s="100" t="str">
        <f t="shared" si="94"/>
        <v>-</v>
      </c>
      <c r="M154" s="100" t="str">
        <f t="shared" si="95"/>
        <v>-</v>
      </c>
      <c r="N154" s="100" t="str">
        <f t="shared" si="96"/>
        <v>-</v>
      </c>
      <c r="P154" s="100" t="str">
        <f t="shared" si="92"/>
        <v>-</v>
      </c>
      <c r="Q154" s="100" t="str">
        <f t="shared" si="97"/>
        <v>-</v>
      </c>
    </row>
    <row r="155" spans="1:17" ht="15" customHeight="1" x14ac:dyDescent="0.2">
      <c r="A155" s="25" t="s">
        <v>239</v>
      </c>
      <c r="B155" s="26" t="s">
        <v>240</v>
      </c>
      <c r="C155" s="67"/>
      <c r="D155" s="32">
        <v>1</v>
      </c>
      <c r="E155" s="60">
        <v>0</v>
      </c>
      <c r="F155" s="66"/>
      <c r="G155" s="32">
        <v>0</v>
      </c>
      <c r="H155" s="66"/>
      <c r="I155" s="66" t="s">
        <v>11</v>
      </c>
      <c r="J155" s="33">
        <f t="shared" si="98"/>
        <v>0</v>
      </c>
      <c r="K155" s="149" t="str">
        <f t="shared" si="93"/>
        <v/>
      </c>
      <c r="L155" s="100" t="str">
        <f t="shared" si="94"/>
        <v>-</v>
      </c>
      <c r="M155" s="100" t="str">
        <f t="shared" si="95"/>
        <v>-</v>
      </c>
      <c r="N155" s="100" t="str">
        <f t="shared" si="96"/>
        <v>-</v>
      </c>
      <c r="P155" s="100" t="str">
        <f t="shared" si="92"/>
        <v>-</v>
      </c>
      <c r="Q155" s="100" t="str">
        <f t="shared" si="97"/>
        <v>-</v>
      </c>
    </row>
    <row r="156" spans="1:17" ht="15" customHeight="1" x14ac:dyDescent="0.2">
      <c r="A156" s="25" t="s">
        <v>241</v>
      </c>
      <c r="B156" s="26" t="s">
        <v>214</v>
      </c>
      <c r="C156" s="67"/>
      <c r="D156" s="32">
        <v>1</v>
      </c>
      <c r="E156" s="60">
        <v>0</v>
      </c>
      <c r="F156" s="66"/>
      <c r="G156" s="32">
        <v>0</v>
      </c>
      <c r="H156" s="66"/>
      <c r="I156" s="66" t="s">
        <v>11</v>
      </c>
      <c r="J156" s="33">
        <f t="shared" si="98"/>
        <v>0</v>
      </c>
      <c r="K156" s="149" t="str">
        <f t="shared" si="93"/>
        <v/>
      </c>
      <c r="L156" s="100" t="str">
        <f t="shared" si="94"/>
        <v>-</v>
      </c>
      <c r="M156" s="100" t="str">
        <f t="shared" si="95"/>
        <v>-</v>
      </c>
      <c r="N156" s="100" t="str">
        <f t="shared" si="96"/>
        <v>-</v>
      </c>
      <c r="P156" s="100" t="str">
        <f t="shared" si="92"/>
        <v>-</v>
      </c>
      <c r="Q156" s="100" t="str">
        <f t="shared" si="97"/>
        <v>-</v>
      </c>
    </row>
    <row r="157" spans="1:17" ht="15" customHeight="1" x14ac:dyDescent="0.2">
      <c r="A157" s="25" t="s">
        <v>242</v>
      </c>
      <c r="B157" s="26" t="s">
        <v>81</v>
      </c>
      <c r="C157" s="67"/>
      <c r="D157" s="32">
        <v>1</v>
      </c>
      <c r="E157" s="60">
        <v>0</v>
      </c>
      <c r="F157" s="66"/>
      <c r="G157" s="32">
        <v>0</v>
      </c>
      <c r="H157" s="66"/>
      <c r="I157" s="66" t="s">
        <v>11</v>
      </c>
      <c r="J157" s="33">
        <f t="shared" si="98"/>
        <v>0</v>
      </c>
      <c r="K157" s="149" t="str">
        <f t="shared" si="93"/>
        <v/>
      </c>
      <c r="L157" s="100" t="str">
        <f t="shared" si="94"/>
        <v>-</v>
      </c>
      <c r="M157" s="100" t="str">
        <f t="shared" si="95"/>
        <v>-</v>
      </c>
      <c r="N157" s="100" t="str">
        <f t="shared" si="96"/>
        <v>-</v>
      </c>
      <c r="P157" s="100" t="str">
        <f t="shared" si="92"/>
        <v>-</v>
      </c>
      <c r="Q157" s="100" t="str">
        <f t="shared" si="97"/>
        <v>-</v>
      </c>
    </row>
    <row r="158" spans="1:17" s="1" customFormat="1" ht="15" customHeight="1" x14ac:dyDescent="0.25">
      <c r="A158" s="39" t="s">
        <v>25</v>
      </c>
      <c r="B158" s="41" t="s">
        <v>243</v>
      </c>
      <c r="C158" s="42"/>
      <c r="D158" s="172"/>
      <c r="E158" s="173"/>
      <c r="F158" s="173"/>
      <c r="G158" s="173"/>
      <c r="H158" s="174"/>
      <c r="I158" s="132"/>
      <c r="J158" s="36">
        <f>ROUND(SUM(J146:J157),0)</f>
        <v>0</v>
      </c>
      <c r="K158" s="149"/>
      <c r="L158" s="123">
        <f>ROUND(SUM(L146:L157),0)</f>
        <v>0</v>
      </c>
      <c r="M158" s="123">
        <f>ROUND(SUM(M146:M157),0)</f>
        <v>0</v>
      </c>
      <c r="N158" s="123">
        <f>ROUND(SUM(N146:N157),0)</f>
        <v>0</v>
      </c>
      <c r="O158" s="62"/>
      <c r="P158" s="123">
        <f>ROUND(SUM(P146:P157),0)</f>
        <v>0</v>
      </c>
      <c r="Q158" s="123">
        <f>ROUND(SUM(Q146:Q157),0)</f>
        <v>0</v>
      </c>
    </row>
    <row r="160" spans="1:17" ht="24" customHeight="1" x14ac:dyDescent="0.2">
      <c r="A160" s="175" t="s">
        <v>244</v>
      </c>
      <c r="B160" s="176"/>
      <c r="C160" s="176"/>
      <c r="D160" s="176"/>
      <c r="E160" s="176"/>
      <c r="F160" s="176"/>
      <c r="G160" s="176"/>
      <c r="H160" s="96"/>
      <c r="I160" s="97"/>
      <c r="J160" s="106">
        <f>J158+J141+J125+J109+J102+J94+J81+J70+J55</f>
        <v>0</v>
      </c>
      <c r="L160" s="61">
        <f>L158+L141+L125+L109+L102+L94+L81+L70+L55</f>
        <v>0</v>
      </c>
      <c r="M160" s="61">
        <f>M158+M141+M125+M109+M102+M94+M81+M70+M55</f>
        <v>0</v>
      </c>
      <c r="N160" s="61">
        <f>N158+N141+N125+N109+N102+N94+N81+N70+N55</f>
        <v>0</v>
      </c>
      <c r="P160" s="61">
        <f>P158+P141+P125+P109+P102+P94+P81+P70+P55</f>
        <v>0</v>
      </c>
      <c r="Q160" s="61">
        <f>Q158+Q141+Q125+Q109+Q102+Q94+Q81+Q70+Q55</f>
        <v>0</v>
      </c>
    </row>
    <row r="161" spans="1:17" ht="15" customHeight="1" thickBot="1" x14ac:dyDescent="0.25">
      <c r="A161" s="55"/>
      <c r="B161" s="55"/>
      <c r="C161" s="55"/>
      <c r="D161" s="55"/>
      <c r="E161" s="55"/>
      <c r="F161" s="55"/>
      <c r="G161" s="55"/>
      <c r="H161" s="55"/>
      <c r="I161" s="55"/>
      <c r="J161" s="56"/>
    </row>
    <row r="162" spans="1:17" ht="24" customHeight="1" thickBot="1" x14ac:dyDescent="0.25">
      <c r="A162" s="196" t="s">
        <v>245</v>
      </c>
      <c r="B162" s="197"/>
      <c r="C162" s="197"/>
      <c r="D162" s="197"/>
      <c r="E162" s="197"/>
      <c r="F162" s="197"/>
      <c r="G162" s="197"/>
      <c r="H162" s="197"/>
      <c r="I162" s="197"/>
      <c r="J162" s="198"/>
    </row>
    <row r="163" spans="1:17" ht="16.5" customHeight="1" x14ac:dyDescent="0.2">
      <c r="A163" s="215"/>
      <c r="B163" s="216"/>
      <c r="C163" s="216"/>
      <c r="D163" s="216"/>
      <c r="E163" s="216"/>
      <c r="F163" s="216"/>
      <c r="G163" s="216"/>
      <c r="H163" s="216"/>
      <c r="I163" s="216"/>
      <c r="J163" s="217"/>
    </row>
    <row r="164" spans="1:17" s="1" customFormat="1" ht="19.5" customHeight="1" x14ac:dyDescent="0.25">
      <c r="A164" s="37" t="s">
        <v>28</v>
      </c>
      <c r="B164" s="41" t="s">
        <v>246</v>
      </c>
      <c r="C164" s="42"/>
      <c r="D164" s="43"/>
      <c r="E164" s="43"/>
      <c r="F164" s="43"/>
      <c r="G164" s="43"/>
      <c r="H164" s="43"/>
      <c r="I164" s="43"/>
      <c r="J164" s="44"/>
      <c r="K164" s="149"/>
      <c r="O164" s="62"/>
    </row>
    <row r="165" spans="1:17" s="1" customFormat="1" ht="14.25" customHeight="1" x14ac:dyDescent="0.25">
      <c r="A165" s="153"/>
      <c r="B165" s="208" t="s">
        <v>247</v>
      </c>
      <c r="C165" s="209"/>
      <c r="D165" s="209"/>
      <c r="E165" s="209"/>
      <c r="F165" s="209"/>
      <c r="G165" s="209"/>
      <c r="H165" s="209"/>
      <c r="I165" s="209"/>
      <c r="J165" s="210"/>
      <c r="K165" s="149"/>
      <c r="O165" s="62"/>
    </row>
    <row r="166" spans="1:17" ht="15" customHeight="1" x14ac:dyDescent="0.2">
      <c r="A166" s="177" t="s">
        <v>45</v>
      </c>
      <c r="B166" s="179" t="s">
        <v>4</v>
      </c>
      <c r="C166" s="202" t="s">
        <v>72</v>
      </c>
      <c r="D166" s="203"/>
      <c r="E166" s="203"/>
      <c r="F166" s="203"/>
      <c r="G166" s="204"/>
      <c r="H166" s="50" t="s">
        <v>47</v>
      </c>
      <c r="I166" s="50" t="s">
        <v>47</v>
      </c>
      <c r="J166" s="181" t="s">
        <v>7</v>
      </c>
      <c r="L166" s="169" t="s">
        <v>48</v>
      </c>
      <c r="M166" s="170"/>
      <c r="N166" s="171"/>
      <c r="P166" s="167" t="s">
        <v>49</v>
      </c>
      <c r="Q166" s="168"/>
    </row>
    <row r="167" spans="1:17" s="48" customFormat="1" ht="15" customHeight="1" x14ac:dyDescent="0.2">
      <c r="A167" s="178"/>
      <c r="B167" s="180"/>
      <c r="C167" s="199" t="s">
        <v>248</v>
      </c>
      <c r="D167" s="200"/>
      <c r="E167" s="200"/>
      <c r="F167" s="200"/>
      <c r="G167" s="201"/>
      <c r="H167" s="91" t="s">
        <v>51</v>
      </c>
      <c r="I167" s="91" t="s">
        <v>52</v>
      </c>
      <c r="J167" s="182"/>
      <c r="K167" s="149"/>
      <c r="L167" s="34" t="s">
        <v>8</v>
      </c>
      <c r="M167" s="34" t="s">
        <v>9</v>
      </c>
      <c r="N167" s="34" t="s">
        <v>10</v>
      </c>
      <c r="O167" s="62"/>
      <c r="P167" s="34" t="s">
        <v>11</v>
      </c>
      <c r="Q167" s="34" t="s">
        <v>273</v>
      </c>
    </row>
    <row r="168" spans="1:17" s="48" customFormat="1" ht="15" customHeight="1" x14ac:dyDescent="0.2">
      <c r="A168" s="25" t="s">
        <v>249</v>
      </c>
      <c r="B168" s="26" t="s">
        <v>250</v>
      </c>
      <c r="C168" s="129"/>
      <c r="D168" s="130"/>
      <c r="E168" s="130"/>
      <c r="F168" s="130"/>
      <c r="G168" s="131"/>
      <c r="H168" s="66"/>
      <c r="I168" s="66" t="s">
        <v>11</v>
      </c>
      <c r="J168" s="49">
        <v>0</v>
      </c>
      <c r="K168" s="149" t="str">
        <f t="shared" ref="K168:K175" si="99">IF(J168&lt;&gt;0,IF(H168="","Allocate cost!",""),"")</f>
        <v/>
      </c>
      <c r="L168" s="100" t="str">
        <f t="shared" ref="L168" si="100">IF(H168="Internal",J168,"-")</f>
        <v>-</v>
      </c>
      <c r="M168" s="100" t="str">
        <f t="shared" ref="M168" si="101">IF(H168="Related",J168,"-")</f>
        <v>-</v>
      </c>
      <c r="N168" s="100" t="str">
        <f t="shared" ref="N168" si="102">IF(H168="External",J168,"-")</f>
        <v>-</v>
      </c>
      <c r="O168" s="62"/>
      <c r="P168" s="100" t="str">
        <f t="shared" ref="P168:P175" si="103">IF($I168="Canadian",IF(OR($J168="",$J168=0),"-",$J168),"-")</f>
        <v>-</v>
      </c>
      <c r="Q168" s="100" t="str">
        <f>IF($I168="Danish",IF(OR($J168="",$J168=0),"-",$J168),"-")</f>
        <v>-</v>
      </c>
    </row>
    <row r="169" spans="1:17" s="48" customFormat="1" ht="15" customHeight="1" x14ac:dyDescent="0.2">
      <c r="A169" s="154"/>
      <c r="B169" s="208" t="s">
        <v>251</v>
      </c>
      <c r="C169" s="211"/>
      <c r="D169" s="211"/>
      <c r="E169" s="211"/>
      <c r="F169" s="211"/>
      <c r="G169" s="211"/>
      <c r="H169" s="211"/>
      <c r="I169" s="211"/>
      <c r="J169" s="212"/>
      <c r="K169" s="149"/>
      <c r="L169" s="100"/>
      <c r="M169" s="100"/>
      <c r="N169" s="100"/>
      <c r="O169" s="62"/>
      <c r="P169" s="100"/>
      <c r="Q169" s="100"/>
    </row>
    <row r="170" spans="1:17" ht="15" customHeight="1" x14ac:dyDescent="0.2">
      <c r="A170" s="25" t="s">
        <v>252</v>
      </c>
      <c r="B170" s="26" t="s">
        <v>253</v>
      </c>
      <c r="C170" s="185"/>
      <c r="D170" s="186"/>
      <c r="E170" s="186"/>
      <c r="F170" s="186"/>
      <c r="G170" s="187"/>
      <c r="H170" s="66"/>
      <c r="I170" s="66" t="s">
        <v>11</v>
      </c>
      <c r="J170" s="49">
        <v>0</v>
      </c>
      <c r="K170" s="149" t="str">
        <f t="shared" si="99"/>
        <v/>
      </c>
      <c r="L170" s="100" t="str">
        <f t="shared" ref="L170:L175" si="104">IF(H170="Internal",J170,"-")</f>
        <v>-</v>
      </c>
      <c r="M170" s="100" t="str">
        <f t="shared" ref="M170:M175" si="105">IF(H170="Related",J170,"-")</f>
        <v>-</v>
      </c>
      <c r="N170" s="100" t="str">
        <f t="shared" ref="N170:N175" si="106">IF(H170="External",J170,"-")</f>
        <v>-</v>
      </c>
      <c r="P170" s="100" t="str">
        <f t="shared" si="103"/>
        <v>-</v>
      </c>
      <c r="Q170" s="100" t="str">
        <f t="shared" ref="Q170:Q175" si="107">IF($I170="Danish",IF(OR($J170="",$J170=0),"-",$J170),"-")</f>
        <v>-</v>
      </c>
    </row>
    <row r="171" spans="1:17" ht="15" customHeight="1" x14ac:dyDescent="0.2">
      <c r="A171" s="25" t="s">
        <v>254</v>
      </c>
      <c r="B171" s="26" t="s">
        <v>255</v>
      </c>
      <c r="C171" s="185"/>
      <c r="D171" s="186"/>
      <c r="E171" s="186"/>
      <c r="F171" s="186"/>
      <c r="G171" s="187"/>
      <c r="H171" s="66"/>
      <c r="I171" s="66" t="s">
        <v>11</v>
      </c>
      <c r="J171" s="49">
        <v>0</v>
      </c>
      <c r="K171" s="149" t="str">
        <f t="shared" si="99"/>
        <v/>
      </c>
      <c r="L171" s="100" t="str">
        <f t="shared" si="104"/>
        <v>-</v>
      </c>
      <c r="M171" s="100" t="str">
        <f t="shared" si="105"/>
        <v>-</v>
      </c>
      <c r="N171" s="100" t="str">
        <f t="shared" si="106"/>
        <v>-</v>
      </c>
      <c r="P171" s="100" t="str">
        <f t="shared" si="103"/>
        <v>-</v>
      </c>
      <c r="Q171" s="100" t="str">
        <f t="shared" si="107"/>
        <v>-</v>
      </c>
    </row>
    <row r="172" spans="1:17" ht="15" customHeight="1" x14ac:dyDescent="0.2">
      <c r="A172" s="155"/>
      <c r="B172" s="190" t="s">
        <v>256</v>
      </c>
      <c r="C172" s="213"/>
      <c r="D172" s="213"/>
      <c r="E172" s="213"/>
      <c r="F172" s="213"/>
      <c r="G172" s="213"/>
      <c r="H172" s="213"/>
      <c r="I172" s="213"/>
      <c r="J172" s="214"/>
      <c r="L172" s="100"/>
      <c r="M172" s="100"/>
      <c r="N172" s="100"/>
      <c r="P172" s="100"/>
      <c r="Q172" s="100"/>
    </row>
    <row r="173" spans="1:17" ht="15" customHeight="1" x14ac:dyDescent="0.2">
      <c r="A173" s="25" t="s">
        <v>257</v>
      </c>
      <c r="B173" s="26" t="s">
        <v>258</v>
      </c>
      <c r="C173" s="185"/>
      <c r="D173" s="186"/>
      <c r="E173" s="186"/>
      <c r="F173" s="186"/>
      <c r="G173" s="187"/>
      <c r="H173" s="66"/>
      <c r="I173" s="66" t="s">
        <v>11</v>
      </c>
      <c r="J173" s="49">
        <v>0</v>
      </c>
      <c r="K173" s="149" t="str">
        <f t="shared" si="99"/>
        <v/>
      </c>
      <c r="L173" s="100" t="str">
        <f t="shared" si="104"/>
        <v>-</v>
      </c>
      <c r="M173" s="100" t="str">
        <f t="shared" si="105"/>
        <v>-</v>
      </c>
      <c r="N173" s="100" t="str">
        <f t="shared" si="106"/>
        <v>-</v>
      </c>
      <c r="P173" s="100" t="str">
        <f t="shared" si="103"/>
        <v>-</v>
      </c>
      <c r="Q173" s="100" t="str">
        <f t="shared" si="107"/>
        <v>-</v>
      </c>
    </row>
    <row r="174" spans="1:17" ht="15" customHeight="1" x14ac:dyDescent="0.2">
      <c r="A174" s="25" t="s">
        <v>259</v>
      </c>
      <c r="B174" s="26" t="s">
        <v>260</v>
      </c>
      <c r="C174" s="185"/>
      <c r="D174" s="186"/>
      <c r="E174" s="186"/>
      <c r="F174" s="186"/>
      <c r="G174" s="187"/>
      <c r="H174" s="66"/>
      <c r="I174" s="66" t="s">
        <v>11</v>
      </c>
      <c r="J174" s="49">
        <v>0</v>
      </c>
      <c r="K174" s="149" t="str">
        <f t="shared" si="99"/>
        <v/>
      </c>
      <c r="L174" s="100" t="str">
        <f t="shared" si="104"/>
        <v>-</v>
      </c>
      <c r="M174" s="100" t="str">
        <f t="shared" si="105"/>
        <v>-</v>
      </c>
      <c r="N174" s="100" t="str">
        <f t="shared" si="106"/>
        <v>-</v>
      </c>
      <c r="P174" s="100" t="str">
        <f t="shared" si="103"/>
        <v>-</v>
      </c>
      <c r="Q174" s="100" t="str">
        <f t="shared" si="107"/>
        <v>-</v>
      </c>
    </row>
    <row r="175" spans="1:17" ht="15" customHeight="1" x14ac:dyDescent="0.2">
      <c r="A175" s="25" t="s">
        <v>261</v>
      </c>
      <c r="B175" s="26" t="s">
        <v>81</v>
      </c>
      <c r="C175" s="185"/>
      <c r="D175" s="186"/>
      <c r="E175" s="186"/>
      <c r="F175" s="186"/>
      <c r="G175" s="187"/>
      <c r="H175" s="66"/>
      <c r="I175" s="66" t="s">
        <v>11</v>
      </c>
      <c r="J175" s="49">
        <v>0</v>
      </c>
      <c r="K175" s="149" t="str">
        <f t="shared" si="99"/>
        <v/>
      </c>
      <c r="L175" s="100" t="str">
        <f t="shared" si="104"/>
        <v>-</v>
      </c>
      <c r="M175" s="100" t="str">
        <f t="shared" si="105"/>
        <v>-</v>
      </c>
      <c r="N175" s="100" t="str">
        <f t="shared" si="106"/>
        <v>-</v>
      </c>
      <c r="P175" s="100" t="str">
        <f t="shared" si="103"/>
        <v>-</v>
      </c>
      <c r="Q175" s="100" t="str">
        <f t="shared" si="107"/>
        <v>-</v>
      </c>
    </row>
    <row r="176" spans="1:17" s="1" customFormat="1" ht="15" customHeight="1" x14ac:dyDescent="0.25">
      <c r="A176" s="39" t="s">
        <v>28</v>
      </c>
      <c r="B176" s="40" t="s">
        <v>262</v>
      </c>
      <c r="C176" s="45"/>
      <c r="D176" s="173"/>
      <c r="E176" s="173"/>
      <c r="F176" s="173"/>
      <c r="G176" s="173"/>
      <c r="H176" s="174"/>
      <c r="I176" s="132"/>
      <c r="J176" s="36">
        <f>ROUND(SUM(J168:J175),0)</f>
        <v>0</v>
      </c>
      <c r="K176" s="149"/>
      <c r="L176" s="123">
        <f>ROUND(SUM(L170:L175),0)</f>
        <v>0</v>
      </c>
      <c r="M176" s="123">
        <f>ROUND(SUM(M170:M175),0)</f>
        <v>0</v>
      </c>
      <c r="N176" s="123">
        <f>ROUND(SUM(N170:N175),0)</f>
        <v>0</v>
      </c>
      <c r="O176" s="62"/>
      <c r="P176" s="123">
        <f>ROUND(SUM(P170:P175),0)</f>
        <v>0</v>
      </c>
      <c r="Q176" s="123">
        <f>ROUND(SUM(Q170:Q175),0)</f>
        <v>0</v>
      </c>
    </row>
    <row r="177" spans="1:17" ht="15" customHeight="1" thickBot="1" x14ac:dyDescent="0.25">
      <c r="A177" s="3"/>
      <c r="B177" s="3"/>
      <c r="C177" s="3"/>
      <c r="D177" s="2"/>
      <c r="E177" s="2"/>
      <c r="F177" s="2"/>
      <c r="G177" s="2"/>
      <c r="H177" s="2"/>
      <c r="I177" s="2"/>
      <c r="J177" s="10"/>
    </row>
    <row r="178" spans="1:17" ht="23.25" customHeight="1" thickBot="1" x14ac:dyDescent="0.25">
      <c r="A178" s="196" t="s">
        <v>30</v>
      </c>
      <c r="B178" s="197"/>
      <c r="C178" s="197"/>
      <c r="D178" s="197"/>
      <c r="E178" s="197"/>
      <c r="F178" s="197"/>
      <c r="G178" s="197"/>
      <c r="H178" s="197"/>
      <c r="I178" s="197"/>
      <c r="J178" s="198"/>
    </row>
    <row r="179" spans="1:17" ht="15" customHeight="1" x14ac:dyDescent="0.2">
      <c r="A179" s="3"/>
      <c r="B179" s="3"/>
      <c r="C179" s="3"/>
      <c r="D179" s="2"/>
      <c r="E179" s="2"/>
      <c r="F179" s="2"/>
      <c r="G179" s="2"/>
      <c r="H179" s="2"/>
      <c r="I179" s="2"/>
      <c r="J179" s="57"/>
    </row>
    <row r="180" spans="1:17" ht="15" customHeight="1" x14ac:dyDescent="0.2">
      <c r="A180" s="177" t="s">
        <v>45</v>
      </c>
      <c r="B180" s="179" t="s">
        <v>4</v>
      </c>
      <c r="C180" s="205"/>
      <c r="D180" s="206"/>
      <c r="E180" s="206"/>
      <c r="F180" s="206"/>
      <c r="G180" s="207"/>
      <c r="H180" s="50" t="s">
        <v>47</v>
      </c>
      <c r="I180" s="50" t="s">
        <v>47</v>
      </c>
      <c r="J180" s="181" t="s">
        <v>7</v>
      </c>
      <c r="L180" s="169" t="s">
        <v>48</v>
      </c>
      <c r="M180" s="170"/>
      <c r="N180" s="171"/>
      <c r="P180" s="167" t="s">
        <v>49</v>
      </c>
      <c r="Q180" s="168"/>
    </row>
    <row r="181" spans="1:17" s="48" customFormat="1" ht="15" customHeight="1" x14ac:dyDescent="0.2">
      <c r="A181" s="178"/>
      <c r="B181" s="180"/>
      <c r="C181" s="193"/>
      <c r="D181" s="194"/>
      <c r="E181" s="194"/>
      <c r="F181" s="194"/>
      <c r="G181" s="195"/>
      <c r="H181" s="91" t="s">
        <v>51</v>
      </c>
      <c r="I181" s="91" t="s">
        <v>52</v>
      </c>
      <c r="J181" s="182"/>
      <c r="K181" s="149"/>
      <c r="L181" s="34" t="s">
        <v>8</v>
      </c>
      <c r="M181" s="34" t="s">
        <v>9</v>
      </c>
      <c r="N181" s="34" t="s">
        <v>10</v>
      </c>
      <c r="O181" s="62"/>
      <c r="P181" s="34" t="s">
        <v>11</v>
      </c>
      <c r="Q181" s="34" t="s">
        <v>273</v>
      </c>
    </row>
    <row r="182" spans="1:17" ht="15" customHeight="1" x14ac:dyDescent="0.2">
      <c r="A182" s="39" t="s">
        <v>31</v>
      </c>
      <c r="B182" s="28" t="s">
        <v>263</v>
      </c>
      <c r="C182" s="190" t="s">
        <v>264</v>
      </c>
      <c r="D182" s="191"/>
      <c r="E182" s="191"/>
      <c r="F182" s="191"/>
      <c r="G182" s="192"/>
      <c r="H182" s="66"/>
      <c r="I182" s="66" t="s">
        <v>11</v>
      </c>
      <c r="J182" s="142">
        <v>0</v>
      </c>
      <c r="K182" s="149" t="str">
        <f>IF(J182&gt;$J$160*0.1,"Over 10% cap!","")&amp;IF(AND(H182="",J182&gt;$J$27*0.1)," &amp; ","")&amp;IF(J182&lt;&gt;0,IF(H182="","Allocate cost!",""),"")</f>
        <v/>
      </c>
      <c r="L182" s="100">
        <f>IF($H182="Internal",ROUND($J182,0),0)</f>
        <v>0</v>
      </c>
      <c r="M182" s="100">
        <f>IF($H182="Related",ROUND($J182,0),0)</f>
        <v>0</v>
      </c>
      <c r="N182" s="100">
        <f>IF($H182="External",ROUND($J182,0),0)</f>
        <v>0</v>
      </c>
      <c r="P182" s="100">
        <f>IF($I182="Canadian",IF(OR($J182="",$J182=0),0,ROUND($J182,0)),0)</f>
        <v>0</v>
      </c>
      <c r="Q182" s="100">
        <f>IF($I182="Danish",IF(OR($J182="",$J182=0),0,ROUND($J182,0)),0)</f>
        <v>0</v>
      </c>
    </row>
    <row r="183" spans="1:17" ht="15" customHeight="1" x14ac:dyDescent="0.2">
      <c r="A183" s="39" t="s">
        <v>31</v>
      </c>
      <c r="B183" s="28" t="s">
        <v>276</v>
      </c>
      <c r="C183" s="190" t="s">
        <v>278</v>
      </c>
      <c r="D183" s="191"/>
      <c r="E183" s="191"/>
      <c r="F183" s="191"/>
      <c r="G183" s="192"/>
      <c r="H183" s="66"/>
      <c r="I183" s="66" t="s">
        <v>273</v>
      </c>
      <c r="J183" s="142">
        <v>0</v>
      </c>
      <c r="L183" s="100">
        <f t="shared" ref="L183:L184" si="108">IF($H183="Internal",ROUND($J183,0),0)</f>
        <v>0</v>
      </c>
      <c r="M183" s="100">
        <f t="shared" ref="M183:M184" si="109">IF($H183="Related",ROUND($J183,0),0)</f>
        <v>0</v>
      </c>
      <c r="N183" s="100">
        <f t="shared" ref="N183:N184" si="110">IF($H183="External",ROUND($J183,0),0)</f>
        <v>0</v>
      </c>
      <c r="P183" s="100">
        <f t="shared" ref="P183:P184" si="111">IF($I183="Canadian",IF(OR($J183="",$J183=0),0,ROUND($J183,0)),0)</f>
        <v>0</v>
      </c>
      <c r="Q183" s="100">
        <f t="shared" ref="Q183:Q185" si="112">IF($I183="Danish",IF(OR($J183="",$J183=0),0,ROUND($J183,0)),0)</f>
        <v>0</v>
      </c>
    </row>
    <row r="184" spans="1:17" ht="15" customHeight="1" x14ac:dyDescent="0.2">
      <c r="A184" s="39" t="s">
        <v>32</v>
      </c>
      <c r="B184" s="28" t="s">
        <v>265</v>
      </c>
      <c r="C184" s="190" t="s">
        <v>264</v>
      </c>
      <c r="D184" s="191"/>
      <c r="E184" s="191"/>
      <c r="F184" s="191"/>
      <c r="G184" s="192"/>
      <c r="H184" s="66"/>
      <c r="I184" s="66" t="s">
        <v>11</v>
      </c>
      <c r="J184" s="142">
        <v>0</v>
      </c>
      <c r="L184" s="100">
        <f t="shared" si="108"/>
        <v>0</v>
      </c>
      <c r="M184" s="100">
        <f t="shared" si="109"/>
        <v>0</v>
      </c>
      <c r="N184" s="100">
        <f t="shared" si="110"/>
        <v>0</v>
      </c>
      <c r="P184" s="100">
        <f t="shared" si="111"/>
        <v>0</v>
      </c>
      <c r="Q184" s="100">
        <f t="shared" si="112"/>
        <v>0</v>
      </c>
    </row>
    <row r="185" spans="1:17" ht="15" customHeight="1" x14ac:dyDescent="0.2">
      <c r="A185" s="39" t="s">
        <v>32</v>
      </c>
      <c r="B185" s="28" t="s">
        <v>277</v>
      </c>
      <c r="C185" s="190" t="s">
        <v>278</v>
      </c>
      <c r="D185" s="191"/>
      <c r="E185" s="191"/>
      <c r="F185" s="191"/>
      <c r="G185" s="192"/>
      <c r="H185" s="66"/>
      <c r="I185" s="66" t="s">
        <v>273</v>
      </c>
      <c r="J185" s="142">
        <v>0</v>
      </c>
      <c r="K185" s="149" t="str">
        <f>IF(J185&gt;$J$160*0.1,"Over 10% cap!","")&amp;IF(AND(H185="",J185&gt;$J$27*0.1)," &amp; ","")&amp;IF(J185&lt;&gt;0,IF(H185="","Allocate cost!",""),"")</f>
        <v/>
      </c>
      <c r="L185" s="100">
        <f>IF($H185="Internal",ROUND($J185,0),0)</f>
        <v>0</v>
      </c>
      <c r="M185" s="100">
        <f>IF($H185="Related",ROUND($J185,0),0)</f>
        <v>0</v>
      </c>
      <c r="N185" s="100">
        <f>IF($H185="External",ROUND($J185,0),0)</f>
        <v>0</v>
      </c>
      <c r="P185" s="100">
        <f>IF($I185="Canadian",IF(OR($J185="",$J185=0),0,ROUND($J185,0)),0)</f>
        <v>0</v>
      </c>
      <c r="Q185" s="100">
        <f t="shared" si="112"/>
        <v>0</v>
      </c>
    </row>
    <row r="186" spans="1:17" ht="15" customHeight="1" x14ac:dyDescent="0.2">
      <c r="A186" s="112"/>
      <c r="B186" s="4"/>
      <c r="C186" s="11"/>
      <c r="D186" s="11"/>
      <c r="E186" s="11"/>
      <c r="F186" s="11"/>
      <c r="G186" s="11"/>
      <c r="H186" s="113"/>
      <c r="I186" s="113"/>
      <c r="J186" s="114"/>
      <c r="L186" s="115"/>
      <c r="M186" s="115"/>
      <c r="N186" s="115"/>
      <c r="P186" s="115"/>
      <c r="Q186" s="115"/>
    </row>
    <row r="187" spans="1:17" s="94" customFormat="1" ht="15" customHeight="1" x14ac:dyDescent="0.25">
      <c r="A187" s="92"/>
      <c r="B187" s="188" t="s">
        <v>266</v>
      </c>
      <c r="C187" s="189"/>
      <c r="D187" s="189"/>
      <c r="E187" s="189"/>
      <c r="F187" s="189"/>
      <c r="G187" s="189"/>
      <c r="H187" s="189"/>
      <c r="I187" s="93"/>
      <c r="J187" s="36">
        <f>J18+J29+J38+J55+J70+J81+J94+J102+J109+J125+J141+J158+J176+J182+J185+J183+J184</f>
        <v>0</v>
      </c>
      <c r="K187" s="150"/>
      <c r="O187" s="95"/>
    </row>
    <row r="188" spans="1:17" ht="15" customHeight="1" x14ac:dyDescent="0.2">
      <c r="A188" s="18"/>
      <c r="B188" s="3"/>
      <c r="C188" s="3"/>
      <c r="D188" s="3"/>
      <c r="E188" s="3"/>
      <c r="F188" s="3"/>
      <c r="G188" s="3"/>
      <c r="H188" s="3"/>
      <c r="I188" s="3"/>
      <c r="J188" s="3"/>
    </row>
    <row r="189" spans="1:17" ht="15" customHeight="1" x14ac:dyDescent="0.2">
      <c r="A189" s="18"/>
      <c r="B189" s="3"/>
      <c r="C189" s="3"/>
      <c r="D189" s="3"/>
      <c r="E189" s="3"/>
      <c r="F189" s="3"/>
      <c r="G189" s="3"/>
      <c r="H189" s="3"/>
      <c r="I189" s="3"/>
      <c r="J189" s="3"/>
    </row>
    <row r="190" spans="1:17" ht="15" customHeight="1" x14ac:dyDescent="0.2">
      <c r="A190" s="18"/>
      <c r="B190" s="3"/>
      <c r="C190" s="3"/>
      <c r="D190" s="3"/>
      <c r="E190" s="3"/>
      <c r="F190" s="3"/>
      <c r="G190" s="3"/>
      <c r="H190" s="3"/>
      <c r="I190" s="3"/>
      <c r="J190" s="3"/>
    </row>
    <row r="191" spans="1:17" ht="15" hidden="1" customHeight="1" x14ac:dyDescent="0.2">
      <c r="A191" s="18"/>
      <c r="B191" s="3"/>
      <c r="C191" s="3"/>
      <c r="D191" s="3"/>
      <c r="E191" s="3"/>
      <c r="F191" s="3"/>
      <c r="G191" s="3"/>
      <c r="H191" s="3"/>
      <c r="I191" s="3"/>
      <c r="J191" s="3"/>
      <c r="L191" s="23" t="s">
        <v>267</v>
      </c>
    </row>
    <row r="192" spans="1:17" ht="15" hidden="1" customHeight="1" x14ac:dyDescent="0.2">
      <c r="A192" s="18"/>
      <c r="B192" s="3"/>
      <c r="C192" s="3"/>
      <c r="D192" s="3"/>
      <c r="E192" s="3"/>
      <c r="F192" s="3"/>
      <c r="G192" s="3"/>
      <c r="H192" s="3"/>
      <c r="I192" s="3"/>
      <c r="J192" s="3"/>
      <c r="L192" s="23" t="s">
        <v>202</v>
      </c>
    </row>
    <row r="193" spans="1:12" ht="15" hidden="1" customHeight="1" x14ac:dyDescent="0.2">
      <c r="A193" s="18"/>
      <c r="B193" s="3"/>
      <c r="C193" s="3"/>
      <c r="D193" s="3"/>
      <c r="E193" s="3"/>
      <c r="F193" s="3"/>
      <c r="G193" s="3"/>
      <c r="H193" s="3"/>
      <c r="I193" s="3"/>
      <c r="J193" s="3"/>
      <c r="L193" s="23" t="s">
        <v>268</v>
      </c>
    </row>
    <row r="194" spans="1:12" ht="15" customHeight="1" x14ac:dyDescent="0.2">
      <c r="A194" s="18"/>
      <c r="B194" s="3"/>
      <c r="C194" s="3"/>
      <c r="D194" s="3"/>
      <c r="E194" s="3"/>
      <c r="F194" s="3"/>
      <c r="G194" s="3"/>
      <c r="H194" s="3"/>
      <c r="I194" s="3"/>
      <c r="J194" s="3"/>
    </row>
    <row r="195" spans="1:12" ht="15" customHeight="1" x14ac:dyDescent="0.2">
      <c r="A195" s="18"/>
      <c r="B195" s="3"/>
      <c r="C195" s="3"/>
      <c r="D195" s="3"/>
      <c r="E195" s="3"/>
      <c r="F195" s="3"/>
      <c r="G195" s="3"/>
      <c r="H195" s="3"/>
      <c r="I195" s="3"/>
      <c r="J195" s="3"/>
    </row>
    <row r="196" spans="1:12" ht="15" customHeight="1" x14ac:dyDescent="0.2">
      <c r="A196" s="18"/>
      <c r="B196" s="3"/>
      <c r="C196" s="3"/>
      <c r="D196" s="3"/>
      <c r="E196" s="3"/>
      <c r="F196" s="3"/>
      <c r="G196" s="3"/>
      <c r="H196" s="3"/>
      <c r="I196" s="3"/>
      <c r="J196" s="3"/>
    </row>
    <row r="197" spans="1:12" ht="15" customHeight="1" x14ac:dyDescent="0.2">
      <c r="A197" s="18"/>
      <c r="B197" s="3"/>
      <c r="C197" s="3"/>
      <c r="D197" s="3"/>
      <c r="E197" s="3"/>
      <c r="F197" s="3"/>
      <c r="G197" s="3"/>
      <c r="H197" s="3"/>
      <c r="I197" s="3"/>
      <c r="J197" s="3"/>
    </row>
    <row r="198" spans="1:12" ht="15" customHeight="1" x14ac:dyDescent="0.2">
      <c r="A198" s="18"/>
      <c r="B198" s="3"/>
      <c r="C198" s="3"/>
      <c r="D198" s="3"/>
      <c r="E198" s="3"/>
      <c r="F198" s="3"/>
      <c r="G198" s="3"/>
      <c r="H198" s="3"/>
      <c r="I198" s="3"/>
      <c r="J198" s="3"/>
    </row>
    <row r="199" spans="1:12" ht="15" customHeight="1" x14ac:dyDescent="0.2">
      <c r="A199" s="18"/>
      <c r="B199" s="3"/>
      <c r="C199" s="3"/>
      <c r="D199" s="3"/>
      <c r="E199" s="3"/>
      <c r="F199" s="3"/>
      <c r="G199" s="3"/>
      <c r="H199" s="3"/>
      <c r="I199" s="3"/>
      <c r="J199" s="3"/>
    </row>
    <row r="200" spans="1:12" ht="15" customHeight="1" x14ac:dyDescent="0.2">
      <c r="A200" s="18"/>
      <c r="B200" s="3"/>
      <c r="C200" s="3"/>
      <c r="D200" s="3"/>
      <c r="E200" s="3"/>
      <c r="F200" s="3"/>
      <c r="G200" s="3"/>
      <c r="H200" s="3"/>
      <c r="I200" s="3"/>
      <c r="J200" s="3"/>
    </row>
    <row r="201" spans="1:12" ht="15" customHeight="1" x14ac:dyDescent="0.2">
      <c r="A201" s="18"/>
      <c r="B201" s="3"/>
      <c r="C201" s="3"/>
      <c r="D201" s="3"/>
      <c r="E201" s="3"/>
      <c r="F201" s="3"/>
      <c r="G201" s="3"/>
      <c r="H201" s="3"/>
      <c r="I201" s="3"/>
      <c r="J201" s="3"/>
    </row>
    <row r="202" spans="1:12" ht="15" customHeight="1" x14ac:dyDescent="0.2">
      <c r="A202" s="18"/>
      <c r="B202" s="3"/>
      <c r="C202" s="3"/>
      <c r="D202" s="3"/>
      <c r="E202" s="3"/>
      <c r="F202" s="3"/>
      <c r="G202" s="3"/>
      <c r="H202" s="3"/>
      <c r="I202" s="3"/>
      <c r="J202" s="3"/>
    </row>
    <row r="203" spans="1:12" ht="15" customHeight="1" x14ac:dyDescent="0.2">
      <c r="A203" s="18"/>
      <c r="B203" s="3"/>
      <c r="C203" s="3"/>
      <c r="D203" s="3"/>
      <c r="E203" s="3"/>
      <c r="F203" s="3"/>
      <c r="G203" s="3"/>
      <c r="H203" s="3"/>
      <c r="I203" s="3"/>
      <c r="J203" s="3"/>
    </row>
    <row r="204" spans="1:12" ht="15" customHeight="1" x14ac:dyDescent="0.2">
      <c r="A204" s="18"/>
      <c r="B204" s="3"/>
      <c r="C204" s="3"/>
      <c r="D204" s="3"/>
      <c r="E204" s="3"/>
      <c r="F204" s="3"/>
      <c r="G204" s="3"/>
      <c r="H204" s="3"/>
      <c r="I204" s="3"/>
      <c r="J204" s="3"/>
    </row>
    <row r="205" spans="1:12" ht="15" customHeight="1" x14ac:dyDescent="0.2">
      <c r="A205" s="18"/>
      <c r="B205" s="3"/>
      <c r="C205" s="3"/>
      <c r="D205" s="3"/>
      <c r="E205" s="3"/>
      <c r="F205" s="3"/>
      <c r="G205" s="3"/>
      <c r="H205" s="3"/>
      <c r="I205" s="3"/>
      <c r="J205" s="3"/>
    </row>
    <row r="206" spans="1:12" ht="15" customHeight="1" x14ac:dyDescent="0.2">
      <c r="A206" s="18"/>
      <c r="B206" s="3"/>
      <c r="C206" s="3"/>
      <c r="D206" s="3"/>
      <c r="E206" s="3"/>
      <c r="F206" s="3"/>
      <c r="G206" s="3"/>
      <c r="H206" s="3"/>
      <c r="I206" s="3"/>
      <c r="J206" s="3"/>
    </row>
    <row r="207" spans="1:12" ht="15" customHeight="1" x14ac:dyDescent="0.2">
      <c r="A207" s="18"/>
      <c r="B207" s="3"/>
      <c r="C207" s="3"/>
      <c r="D207" s="3"/>
      <c r="E207" s="3"/>
      <c r="F207" s="3"/>
      <c r="G207" s="3"/>
      <c r="H207" s="3"/>
      <c r="I207" s="3"/>
      <c r="J207" s="3"/>
    </row>
    <row r="208" spans="1:12" ht="15" customHeight="1" x14ac:dyDescent="0.2">
      <c r="A208" s="18"/>
      <c r="B208" s="3"/>
      <c r="C208" s="3"/>
      <c r="D208" s="3"/>
      <c r="E208" s="3"/>
      <c r="F208" s="3"/>
      <c r="G208" s="3"/>
      <c r="H208" s="3"/>
      <c r="I208" s="3"/>
      <c r="J208" s="3"/>
    </row>
    <row r="209" spans="1:10" ht="15" customHeight="1" x14ac:dyDescent="0.2">
      <c r="A209" s="18"/>
      <c r="B209" s="3"/>
      <c r="C209" s="3"/>
      <c r="D209" s="3"/>
      <c r="E209" s="3"/>
      <c r="F209" s="3"/>
      <c r="G209" s="3"/>
      <c r="H209" s="3"/>
      <c r="I209" s="3"/>
      <c r="J209" s="3"/>
    </row>
    <row r="210" spans="1:10" ht="15" customHeight="1" x14ac:dyDescent="0.2">
      <c r="A210" s="18"/>
      <c r="B210" s="3"/>
      <c r="C210" s="3"/>
      <c r="D210" s="3"/>
      <c r="E210" s="3"/>
      <c r="F210" s="3"/>
      <c r="G210" s="3"/>
      <c r="H210" s="3"/>
      <c r="I210" s="3"/>
      <c r="J210" s="3"/>
    </row>
    <row r="211" spans="1:10" ht="15" customHeight="1" x14ac:dyDescent="0.2">
      <c r="A211" s="18"/>
      <c r="B211" s="3"/>
      <c r="C211" s="3"/>
      <c r="D211" s="3"/>
      <c r="E211" s="3"/>
      <c r="F211" s="3"/>
      <c r="G211" s="3"/>
      <c r="H211" s="3"/>
      <c r="I211" s="3"/>
      <c r="J211" s="3"/>
    </row>
    <row r="212" spans="1:10" ht="15" customHeight="1" x14ac:dyDescent="0.2">
      <c r="A212" s="18"/>
      <c r="B212" s="3"/>
      <c r="C212" s="3"/>
      <c r="D212" s="3"/>
      <c r="E212" s="3"/>
      <c r="F212" s="3"/>
      <c r="G212" s="3"/>
      <c r="H212" s="3"/>
      <c r="I212" s="3"/>
      <c r="J212" s="3"/>
    </row>
    <row r="232" spans="6:9" hidden="1" x14ac:dyDescent="0.2">
      <c r="F232" s="3" t="s">
        <v>269</v>
      </c>
      <c r="G232" s="3"/>
      <c r="H232" s="19" t="s">
        <v>8</v>
      </c>
      <c r="I232" s="19" t="s">
        <v>11</v>
      </c>
    </row>
    <row r="233" spans="6:9" hidden="1" x14ac:dyDescent="0.2">
      <c r="F233" s="3" t="s">
        <v>270</v>
      </c>
      <c r="G233" s="3"/>
      <c r="H233" s="19" t="s">
        <v>9</v>
      </c>
      <c r="I233" s="19" t="s">
        <v>273</v>
      </c>
    </row>
    <row r="234" spans="6:9" hidden="1" x14ac:dyDescent="0.2">
      <c r="F234" s="3" t="s">
        <v>271</v>
      </c>
      <c r="G234" s="3"/>
      <c r="H234" s="19" t="s">
        <v>10</v>
      </c>
      <c r="I234" s="19"/>
    </row>
    <row r="235" spans="6:9" hidden="1" x14ac:dyDescent="0.2">
      <c r="F235" s="3" t="s">
        <v>202</v>
      </c>
      <c r="G235" s="3"/>
      <c r="H235" s="19"/>
      <c r="I235" s="19"/>
    </row>
    <row r="236" spans="6:9" hidden="1" x14ac:dyDescent="0.2">
      <c r="F236" s="3" t="s">
        <v>272</v>
      </c>
      <c r="G236" s="3"/>
      <c r="H236" s="19"/>
      <c r="I236" s="19"/>
    </row>
  </sheetData>
  <mergeCells count="156">
    <mergeCell ref="P97:Q97"/>
    <mergeCell ref="P105:Q105"/>
    <mergeCell ref="E59:F59"/>
    <mergeCell ref="D125:H125"/>
    <mergeCell ref="J112:J113"/>
    <mergeCell ref="E113:F113"/>
    <mergeCell ref="C84:C85"/>
    <mergeCell ref="D81:H81"/>
    <mergeCell ref="L84:N84"/>
    <mergeCell ref="L73:N73"/>
    <mergeCell ref="C112:C113"/>
    <mergeCell ref="P112:Q112"/>
    <mergeCell ref="L97:N97"/>
    <mergeCell ref="E97:F97"/>
    <mergeCell ref="E84:F84"/>
    <mergeCell ref="E85:F85"/>
    <mergeCell ref="E73:F73"/>
    <mergeCell ref="P73:Q73"/>
    <mergeCell ref="P84:Q84"/>
    <mergeCell ref="D70:H70"/>
    <mergeCell ref="L13:N13"/>
    <mergeCell ref="B21:B22"/>
    <mergeCell ref="B32:B33"/>
    <mergeCell ref="C28:G28"/>
    <mergeCell ref="P32:Q32"/>
    <mergeCell ref="E43:F43"/>
    <mergeCell ref="C37:G37"/>
    <mergeCell ref="D38:H38"/>
    <mergeCell ref="L21:N21"/>
    <mergeCell ref="J13:J14"/>
    <mergeCell ref="J21:J22"/>
    <mergeCell ref="C33:G33"/>
    <mergeCell ref="C32:G32"/>
    <mergeCell ref="C22:G22"/>
    <mergeCell ref="C24:G24"/>
    <mergeCell ref="A32:A33"/>
    <mergeCell ref="P58:Q58"/>
    <mergeCell ref="C15:G15"/>
    <mergeCell ref="C35:G35"/>
    <mergeCell ref="C26:G26"/>
    <mergeCell ref="C27:G27"/>
    <mergeCell ref="C36:G36"/>
    <mergeCell ref="B58:B59"/>
    <mergeCell ref="B43:B44"/>
    <mergeCell ref="L58:N58"/>
    <mergeCell ref="L32:N32"/>
    <mergeCell ref="E58:F58"/>
    <mergeCell ref="J58:J59"/>
    <mergeCell ref="D55:H55"/>
    <mergeCell ref="L10:Q12"/>
    <mergeCell ref="A23:J23"/>
    <mergeCell ref="A41:J41"/>
    <mergeCell ref="A10:J10"/>
    <mergeCell ref="A47:J47"/>
    <mergeCell ref="J43:J44"/>
    <mergeCell ref="P43:Q43"/>
    <mergeCell ref="P13:Q13"/>
    <mergeCell ref="P21:Q21"/>
    <mergeCell ref="A21:A22"/>
    <mergeCell ref="C14:G14"/>
    <mergeCell ref="A17:J17"/>
    <mergeCell ref="C25:G25"/>
    <mergeCell ref="C29:H29"/>
    <mergeCell ref="L43:N43"/>
    <mergeCell ref="C43:C44"/>
    <mergeCell ref="C18:H18"/>
    <mergeCell ref="C34:G34"/>
    <mergeCell ref="C30:G30"/>
    <mergeCell ref="C16:G16"/>
    <mergeCell ref="A43:A44"/>
    <mergeCell ref="A13:A14"/>
    <mergeCell ref="B13:B14"/>
    <mergeCell ref="C21:G21"/>
    <mergeCell ref="A84:A85"/>
    <mergeCell ref="L112:N112"/>
    <mergeCell ref="B73:B74"/>
    <mergeCell ref="C97:C98"/>
    <mergeCell ref="B105:B106"/>
    <mergeCell ref="E132:F132"/>
    <mergeCell ref="D94:H94"/>
    <mergeCell ref="J97:J98"/>
    <mergeCell ref="E112:F112"/>
    <mergeCell ref="E98:F98"/>
    <mergeCell ref="B84:B85"/>
    <mergeCell ref="L131:N131"/>
    <mergeCell ref="J131:J132"/>
    <mergeCell ref="E131:F131"/>
    <mergeCell ref="E3:H4"/>
    <mergeCell ref="A105:A106"/>
    <mergeCell ref="A131:A132"/>
    <mergeCell ref="A112:A113"/>
    <mergeCell ref="D109:H109"/>
    <mergeCell ref="B97:B98"/>
    <mergeCell ref="E106:F106"/>
    <mergeCell ref="A97:A98"/>
    <mergeCell ref="B112:B113"/>
    <mergeCell ref="E105:F105"/>
    <mergeCell ref="B130:J130"/>
    <mergeCell ref="B11:J11"/>
    <mergeCell ref="J32:J33"/>
    <mergeCell ref="C73:C74"/>
    <mergeCell ref="C58:C59"/>
    <mergeCell ref="E44:F44"/>
    <mergeCell ref="C13:G13"/>
    <mergeCell ref="A58:A59"/>
    <mergeCell ref="D102:H102"/>
    <mergeCell ref="J105:J106"/>
    <mergeCell ref="J84:J85"/>
    <mergeCell ref="J73:J74"/>
    <mergeCell ref="E74:F74"/>
    <mergeCell ref="A73:A74"/>
    <mergeCell ref="B187:H187"/>
    <mergeCell ref="C185:G185"/>
    <mergeCell ref="C182:G182"/>
    <mergeCell ref="C170:G170"/>
    <mergeCell ref="C181:G181"/>
    <mergeCell ref="A178:J178"/>
    <mergeCell ref="A162:J162"/>
    <mergeCell ref="A180:A181"/>
    <mergeCell ref="A166:A167"/>
    <mergeCell ref="J166:J167"/>
    <mergeCell ref="C167:G167"/>
    <mergeCell ref="C166:G166"/>
    <mergeCell ref="B180:B181"/>
    <mergeCell ref="C180:G180"/>
    <mergeCell ref="C171:G171"/>
    <mergeCell ref="B166:B167"/>
    <mergeCell ref="B165:J165"/>
    <mergeCell ref="C184:G184"/>
    <mergeCell ref="C183:G183"/>
    <mergeCell ref="B169:J169"/>
    <mergeCell ref="B172:J172"/>
    <mergeCell ref="A163:J163"/>
    <mergeCell ref="J180:J181"/>
    <mergeCell ref="C174:G174"/>
    <mergeCell ref="P144:Q144"/>
    <mergeCell ref="L105:N105"/>
    <mergeCell ref="P180:Q180"/>
    <mergeCell ref="P166:Q166"/>
    <mergeCell ref="D158:H158"/>
    <mergeCell ref="A160:G160"/>
    <mergeCell ref="A144:A145"/>
    <mergeCell ref="B144:B145"/>
    <mergeCell ref="L144:N144"/>
    <mergeCell ref="J144:J145"/>
    <mergeCell ref="L166:N166"/>
    <mergeCell ref="C105:C106"/>
    <mergeCell ref="B131:B132"/>
    <mergeCell ref="E145:F145"/>
    <mergeCell ref="L180:N180"/>
    <mergeCell ref="C175:G175"/>
    <mergeCell ref="C173:G173"/>
    <mergeCell ref="D176:H176"/>
    <mergeCell ref="E144:F144"/>
    <mergeCell ref="D141:H141"/>
    <mergeCell ref="P131:Q131"/>
  </mergeCells>
  <phoneticPr fontId="0" type="noConversion"/>
  <conditionalFormatting sqref="J15:J16">
    <cfRule type="expression" dxfId="1" priority="3">
      <formula>$J$15/$J$160&gt;0.1</formula>
    </cfRule>
  </conditionalFormatting>
  <conditionalFormatting sqref="J182:J185">
    <cfRule type="expression" dxfId="0" priority="2">
      <formula>$J$182/$J$160&gt;0.1</formula>
    </cfRule>
  </conditionalFormatting>
  <dataValidations xWindow="1245" yWindow="355" count="5">
    <dataValidation type="list" allowBlank="1" showInputMessage="1" showErrorMessage="1" errorTitle="Hours, Days, Weeks" error="Please choose from the dropdown list" sqref="F146:F157 F45:F46 F114:F124 F60:F69 F99:F101 F107:F108 F48:F54 F75:F80 F86:F93">
      <formula1>$F$231:$F$236</formula1>
    </dataValidation>
    <dataValidation type="list" allowBlank="1" showInputMessage="1" showErrorMessage="1" errorTitle="Canadian / Non-Canadian" error="Please choose from the dropdown list" promptTitle="Cost Origin" prompt="Please specify cost origin: Canadian or Non-Canadian" sqref="I186">
      <formula1>$I$232:$I$233</formula1>
    </dataValidation>
    <dataValidation type="list" allowBlank="1" showInputMessage="1" showErrorMessage="1" errorTitle="Internal, Related, External" error="Please choose from the dropdown list" promptTitle="Cost Allocation" prompt="Please allocate cost to Internal, Related or External" sqref="H168 H182:H186 H45:H46 H34:H37 H48:H54 H60:H69 H75:H80 H86:H93 H99:H101 H107:H108 H114:H124 H133:H140 H146:H157 H24:H28 H170:H171 H173:H175 H15:H16">
      <formula1>$H$232:$H$234</formula1>
    </dataValidation>
    <dataValidation type="list" allowBlank="1" showInputMessage="1" showErrorMessage="1" errorTitle="Hours, Days, Weeks" error="Please choose from the dropdown list" sqref="F133:F140">
      <formula1>$L$192:$L$193</formula1>
    </dataValidation>
    <dataValidation type="list" allowBlank="1" showInputMessage="1" showErrorMessage="1" errorTitle="Canadian / Non-Canadian" error="Please choose from the dropdown list" promptTitle="Cost Origin" prompt="Please specify cost origin: Canadian or Danish" sqref="I24:I28 I15:I16 I34:I37 I45:I46 I48:I54 I60:I69 I75:I80 I86:I93 I99:I101 I107:I108 I114:I124 I133:I140 I146:I157 I168 I170:I171 I173:I175 I182:I185">
      <formula1>$I$232:$I$233</formula1>
    </dataValidation>
  </dataValidations>
  <printOptions horizontalCentered="1"/>
  <pageMargins left="0.55118110236220474" right="0.55118110236220474" top="1.1100000000000001" bottom="0.74803149606299213" header="0.51181102362204722" footer="0.51181102362204722"/>
  <pageSetup scale="60" firstPageNumber="3" fitToHeight="6" orientation="landscape" r:id="rId1"/>
  <headerFooter>
    <oddFooter>&amp;L&amp;8Canada Media Fund - Experimental Steam - Innovation Program - Prototyping - 2019-2020</oddFooter>
  </headerFooter>
  <rowBreaks count="3" manualBreakCount="3">
    <brk id="56" max="16383" man="1"/>
    <brk id="102" max="16383" man="1"/>
    <brk id="141" max="16383" man="1"/>
  </rowBreaks>
  <ignoredErrors>
    <ignoredError sqref="A45 A15:A1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0" ma:contentTypeDescription="Create a new document." ma:contentTypeScope="" ma:versionID="b5ef807db20b4352b33260debe263460">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703c328b15f7f43835cf529b27d1494e"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6FEBBC-E485-4AA1-9426-18818D3A1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229633-28F7-401A-852D-7D0218014223}">
  <ds:schemaRefs>
    <ds:schemaRef ds:uri="http://schemas.microsoft.com/sharepoint/v3/contenttype/forms"/>
  </ds:schemaRefs>
</ds:datastoreItem>
</file>

<file path=customXml/itemProps3.xml><?xml version="1.0" encoding="utf-8"?>
<ds:datastoreItem xmlns:ds="http://schemas.openxmlformats.org/officeDocument/2006/customXml" ds:itemID="{B0C57C53-F349-4CFD-AE77-888E4D63A979}">
  <ds:schemaRefs>
    <ds:schemaRef ds:uri="http://purl.org/dc/elements/1.1/"/>
    <ds:schemaRef ds:uri="http://schemas.microsoft.com/office/2006/metadata/properties"/>
    <ds:schemaRef ds:uri="http://schemas.microsoft.com/office/2006/documentManagement/types"/>
    <ds:schemaRef ds:uri="http://purl.org/dc/terms/"/>
    <ds:schemaRef ds:uri="995c7fa0-c7ce-4135-b1bb-e7af7b680b45"/>
    <ds:schemaRef ds:uri="dc2e72fa-f2bf-4b7e-897e-98e66666beee"/>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Summary</vt:lpstr>
      <vt:lpstr>Detail</vt:lpstr>
      <vt:lpstr>Detail!Udskriftsområde</vt:lpstr>
      <vt:lpstr>Summary!Udskriftsområde</vt:lpstr>
      <vt:lpstr>Detail!Udskriftstitler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Coultish, Shelley (TOR)</dc:creator>
  <cp:keywords/>
  <dc:description/>
  <cp:lastModifiedBy>Mikkel Thomassen DFI</cp:lastModifiedBy>
  <cp:revision/>
  <dcterms:created xsi:type="dcterms:W3CDTF">2004-11-22T17:14:34Z</dcterms:created>
  <dcterms:modified xsi:type="dcterms:W3CDTF">2022-11-15T09:20:20Z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ies>
</file>